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bookViews>
    <workbookView xWindow="0" yWindow="0" windowWidth="19200" windowHeight="7190" tabRatio="991"/>
  </bookViews>
  <sheets>
    <sheet name="3259" sheetId="1" r:id="rId1"/>
  </sheets>
  <calcPr calcId="162913"/>
</workbook>
</file>

<file path=xl/calcChain.xml><?xml version="1.0" encoding="utf-8"?>
<calcChain xmlns="http://schemas.openxmlformats.org/spreadsheetml/2006/main"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J10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J18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AM14" i="1" s="1"/>
  <c r="H37" i="1"/>
  <c r="H39" i="1"/>
  <c r="H38" i="1"/>
  <c r="H40" i="1"/>
  <c r="AM6" i="1" s="1"/>
  <c r="I38" i="1"/>
  <c r="I40" i="1"/>
  <c r="I37" i="1"/>
  <c r="I39" i="1"/>
  <c r="AM8" i="1" s="1"/>
  <c r="AF38" i="1"/>
  <c r="AB37" i="1"/>
  <c r="AM15" i="1"/>
  <c r="AM10" i="1"/>
  <c r="Q44" i="1" s="1"/>
  <c r="C43" i="1"/>
  <c r="Q43" i="1" s="1"/>
  <c r="J6" i="1"/>
  <c r="AM11" i="1" l="1"/>
  <c r="C44" i="1"/>
  <c r="C45" i="1"/>
  <c r="Q45" i="1" s="1"/>
</calcChain>
</file>

<file path=xl/sharedStrings.xml><?xml version="1.0" encoding="utf-8"?>
<sst xmlns="http://schemas.openxmlformats.org/spreadsheetml/2006/main" count="121" uniqueCount="104">
  <si>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</si>
  <si>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</si>
  <si>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</si>
  <si>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</si>
  <si>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</si>
  <si>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</si>
  <si>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</si>
  <si>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</si>
  <si>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</si>
  <si>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</si>
  <si>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</si>
  <si>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</si>
  <si>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</si>
  <si>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</si>
  <si>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</si>
  <si>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</si>
  <si>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</si>
  <si>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</si>
  <si>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</si>
  <si>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</si>
  <si>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</si>
  <si>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</si>
  <si>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</si>
  <si>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</si>
  <si>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</si>
  <si>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</si>
  <si>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</si>
  <si>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</si>
  <si>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</si>
  <si>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</si>
  <si>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</si>
  <si>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</si>
  <si>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</si>
  <si>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</si>
  <si>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</si>
  <si>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</si>
  <si>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</si>
  <si>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</si>
  <si>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</si>
  <si>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</si>
  <si>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</si>
  <si>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</si>
  <si>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</si>
  <si>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</si>
  <si>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</si>
  <si>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</si>
  <si>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</si>
  <si>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</si>
  <si>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</si>
  <si>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</si>
  <si>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</si>
  <si>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</si>
  <si>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</si>
  <si>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</si>
  <si>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</si>
  <si>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</si>
  <si>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</si>
  <si>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</si>
  <si>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</si>
  <si>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</si>
  <si>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</si>
  <si>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</si>
  <si>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</si>
  <si>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</si>
  <si>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</si>
  <si>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</si>
  <si>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</si>
  <si>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</si>
  <si>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</si>
  <si>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</si>
  <si>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</si>
  <si>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</si>
  <si>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</si>
  <si>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</si>
  <si>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</si>
  <si>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</si>
  <si>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</si>
  <si>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</si>
  <si>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</si>
  <si>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</si>
  <si>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</si>
  <si>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</si>
  <si>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</si>
  <si>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</si>
  <si>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</si>
  <si>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</si>
  <si>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</si>
  <si>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</si>
  <si>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</si>
  <si>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</si>
  <si>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</si>
  <si>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</si>
  <si>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</si>
  <si>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</si>
  <si>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</si>
  <si>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</si>
  <si>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</si>
  <si>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</si>
  <si>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</si>
  <si>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</si>
  <si>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</si>
  <si>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</si>
  <si>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JULY 2018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</si>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</sst>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/>
    <cellStyle name="Untitled2" xfId="2"/>
    <cellStyle name="Untitled3" xfId="3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showGridLines="0" tabSelected="1" workbookViewId="0">
      <pane ySplit="4" topLeftCell="A27" activePane="bottomLeft" state="frozen"/>
      <selection pane="bottomLeft" activeCell="X35" sqref="X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13" t="s">
        <v>90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6"/>
      <c r="AL1" s="214" t="s">
        <v>89</v>
      </c>
      <c r="AM1" s="214"/>
      <c r="AN1" s="214"/>
      <c r="AO1" s="214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5" t="s">
        <v>1</v>
      </c>
      <c r="N2" s="215"/>
      <c r="O2" s="215"/>
      <c r="P2" s="215"/>
      <c r="Q2" s="215"/>
      <c r="R2" s="215"/>
      <c r="S2" s="10"/>
      <c r="T2" s="10"/>
      <c r="U2" s="13"/>
      <c r="V2" s="10"/>
      <c r="W2" s="10"/>
      <c r="X2" s="14" t="s">
        <v>2</v>
      </c>
      <c r="Y2" s="216" t="s">
        <v>3</v>
      </c>
      <c r="Z2" s="216"/>
      <c r="AA2" s="216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7" t="s">
        <v>5</v>
      </c>
      <c r="N3" s="217"/>
      <c r="O3" s="217"/>
      <c r="P3" s="217"/>
      <c r="Q3" s="217"/>
      <c r="R3" s="217"/>
      <c r="S3" s="217"/>
      <c r="T3" s="217"/>
      <c r="U3" s="217"/>
      <c r="V3" s="23"/>
      <c r="W3" s="194"/>
      <c r="X3" s="24" t="s">
        <v>6</v>
      </c>
      <c r="Y3" s="25"/>
      <c r="Z3" s="26" t="s">
        <v>7</v>
      </c>
      <c r="AA3" s="27"/>
      <c r="AB3" s="218" t="s">
        <v>8</v>
      </c>
      <c r="AC3" s="218"/>
      <c r="AD3" s="218"/>
      <c r="AE3" s="218"/>
      <c r="AF3" s="218"/>
      <c r="AG3" s="218"/>
      <c r="AH3" s="218"/>
      <c r="AI3" s="218"/>
      <c r="AJ3" s="218"/>
      <c r="AK3" s="218"/>
      <c r="AL3" s="219" t="s">
        <v>102</v>
      </c>
      <c r="AM3" s="219"/>
      <c r="AN3" s="219"/>
      <c r="AO3" s="219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0" t="s">
        <v>17</v>
      </c>
      <c r="N4" s="220"/>
      <c r="O4" s="32" t="s">
        <v>98</v>
      </c>
      <c r="P4" s="33" t="s">
        <v>18</v>
      </c>
      <c r="Q4" s="221" t="s">
        <v>19</v>
      </c>
      <c r="R4" s="221"/>
      <c r="S4" s="32" t="s">
        <v>94</v>
      </c>
      <c r="T4" s="32" t="s">
        <v>93</v>
      </c>
      <c r="U4" s="32" t="s">
        <v>91</v>
      </c>
      <c r="V4" s="30" t="s">
        <v>92</v>
      </c>
      <c r="W4" s="30" t="s">
        <v>97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99</v>
      </c>
      <c r="AF4" s="40" t="s">
        <v>27</v>
      </c>
      <c r="AG4" s="40" t="s">
        <v>100</v>
      </c>
      <c r="AH4" s="40" t="s">
        <v>101</v>
      </c>
      <c r="AI4" s="41" t="s">
        <v>28</v>
      </c>
      <c r="AJ4" s="41" t="s">
        <v>29</v>
      </c>
      <c r="AK4" s="42" t="s">
        <v>30</v>
      </c>
      <c r="AL4" s="222" t="s">
        <v>31</v>
      </c>
      <c r="AM4" s="222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24.6</v>
      </c>
      <c r="C5" s="44">
        <v>25.3</v>
      </c>
      <c r="D5" s="44">
        <f>IF(OR(B5="",C5=""),"",MAX(B5,C5))</f>
        <v>25.3</v>
      </c>
      <c r="E5" s="44">
        <f>IF(B5="","",MAX(B5,C5))</f>
        <v>25.3</v>
      </c>
      <c r="F5" s="44">
        <v>14.7</v>
      </c>
      <c r="G5" s="44">
        <v>19.899999999999999</v>
      </c>
      <c r="H5" s="44">
        <f>IF(F5="","",MIN(F5,G5))</f>
        <v>14.7</v>
      </c>
      <c r="I5" s="44">
        <f>IF(OR(F5="",G5=""),"",MIN(F5,G5))</f>
        <v>14.7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0.4</v>
      </c>
      <c r="O5" s="44">
        <f t="shared" ref="O5:O35" si="2">IF(SUM(N5,R5)&gt;0.1,1,0)</f>
        <v>1</v>
      </c>
      <c r="P5" s="48">
        <f t="shared" ref="P5:P35" si="3">SUM(N5,R5)</f>
        <v>0.4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30.5</v>
      </c>
      <c r="AN5" s="59"/>
      <c r="AO5" s="60">
        <v>8</v>
      </c>
    </row>
    <row r="6" spans="1:41" s="17" customFormat="1" ht="12.75" customHeight="1" x14ac:dyDescent="0.25">
      <c r="A6" s="61">
        <v>2</v>
      </c>
      <c r="B6" s="62">
        <v>25.1</v>
      </c>
      <c r="C6" s="62">
        <v>29.3</v>
      </c>
      <c r="D6" s="44">
        <f t="shared" ref="D6:D35" si="9">IF(OR(B6="",C6=""),"",MAX(B6,C6))</f>
        <v>29.3</v>
      </c>
      <c r="E6" s="44">
        <f t="shared" ref="E6:E35" si="10">IF(B6="","",MAX(B6,C6))</f>
        <v>29.3</v>
      </c>
      <c r="F6" s="200">
        <v>18.100000000000001</v>
      </c>
      <c r="G6" s="62">
        <v>23.1</v>
      </c>
      <c r="H6" s="44">
        <f t="shared" ref="H6:H35" si="11">IF(F6="","",MIN(F6,G6))</f>
        <v>18.100000000000001</v>
      </c>
      <c r="I6" s="44">
        <f t="shared" ref="I6:I35" si="12">IF(OR(F6="",G6=""),"",MIN(F6,G6))</f>
        <v>18.100000000000001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9.5</v>
      </c>
      <c r="AN6" s="59"/>
      <c r="AO6" s="60">
        <v>25</v>
      </c>
    </row>
    <row r="7" spans="1:41" s="17" customFormat="1" ht="14.15" customHeight="1" x14ac:dyDescent="0.25">
      <c r="A7" s="18">
        <v>3</v>
      </c>
      <c r="B7" s="73">
        <v>23.1</v>
      </c>
      <c r="C7" s="73">
        <v>27.5</v>
      </c>
      <c r="D7" s="44">
        <f t="shared" si="9"/>
        <v>27.5</v>
      </c>
      <c r="E7" s="44">
        <f t="shared" si="10"/>
        <v>27.5</v>
      </c>
      <c r="F7" s="74">
        <v>14.3</v>
      </c>
      <c r="G7" s="74">
        <v>20.3</v>
      </c>
      <c r="H7" s="44">
        <f t="shared" si="11"/>
        <v>14.3</v>
      </c>
      <c r="I7" s="44">
        <f t="shared" si="12"/>
        <v>14.3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17.899999999999999</v>
      </c>
      <c r="AN7" s="59"/>
      <c r="AO7" s="60">
        <v>28</v>
      </c>
    </row>
    <row r="8" spans="1:41" s="17" customFormat="1" ht="12.75" customHeight="1" x14ac:dyDescent="0.25">
      <c r="A8" s="61">
        <v>4</v>
      </c>
      <c r="B8" s="62">
        <v>21.4</v>
      </c>
      <c r="C8" s="62">
        <v>24.1</v>
      </c>
      <c r="D8" s="44">
        <f t="shared" si="9"/>
        <v>24.1</v>
      </c>
      <c r="E8" s="44">
        <f t="shared" si="10"/>
        <v>24.1</v>
      </c>
      <c r="F8" s="62">
        <v>14.1</v>
      </c>
      <c r="G8" s="62">
        <v>16.3</v>
      </c>
      <c r="H8" s="44">
        <f t="shared" si="11"/>
        <v>14.1</v>
      </c>
      <c r="I8" s="44">
        <f t="shared" si="12"/>
        <v>14.1</v>
      </c>
      <c r="J8" s="45">
        <f t="shared" si="0"/>
        <v>0</v>
      </c>
      <c r="K8" s="46"/>
      <c r="L8" s="3">
        <f t="shared" si="1"/>
        <v>0</v>
      </c>
      <c r="M8" s="49"/>
      <c r="N8" s="62">
        <v>1.2</v>
      </c>
      <c r="O8" s="44">
        <f t="shared" si="2"/>
        <v>1</v>
      </c>
      <c r="P8" s="48">
        <f t="shared" si="3"/>
        <v>1.2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1</v>
      </c>
      <c r="V8" s="50">
        <f t="shared" si="15"/>
        <v>1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18.100000000000001</v>
      </c>
      <c r="AN8" s="193"/>
      <c r="AO8" s="204">
        <v>2</v>
      </c>
    </row>
    <row r="9" spans="1:41" s="17" customFormat="1" ht="12.75" customHeight="1" x14ac:dyDescent="0.25">
      <c r="A9" s="18">
        <v>5</v>
      </c>
      <c r="B9" s="73">
        <v>22.8</v>
      </c>
      <c r="C9" s="73">
        <v>27.3</v>
      </c>
      <c r="D9" s="44">
        <f t="shared" si="9"/>
        <v>27.3</v>
      </c>
      <c r="E9" s="44">
        <f t="shared" si="10"/>
        <v>27.3</v>
      </c>
      <c r="F9" s="74">
        <v>15.5</v>
      </c>
      <c r="G9" s="74">
        <v>20.2</v>
      </c>
      <c r="H9" s="44">
        <f t="shared" si="11"/>
        <v>15.5</v>
      </c>
      <c r="I9" s="44">
        <f t="shared" si="12"/>
        <v>15.5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24</v>
      </c>
      <c r="C10" s="62">
        <v>26.6</v>
      </c>
      <c r="D10" s="44">
        <f t="shared" si="9"/>
        <v>26.6</v>
      </c>
      <c r="E10" s="44">
        <f t="shared" si="10"/>
        <v>26.6</v>
      </c>
      <c r="F10" s="62">
        <v>12.3</v>
      </c>
      <c r="G10" s="62">
        <v>18.2</v>
      </c>
      <c r="H10" s="44">
        <f t="shared" si="11"/>
        <v>12.3</v>
      </c>
      <c r="I10" s="44">
        <f t="shared" si="12"/>
        <v>12.3</v>
      </c>
      <c r="J10" s="45">
        <f t="shared" si="0"/>
        <v>0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99.8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22.5</v>
      </c>
      <c r="C11" s="73">
        <v>28.7</v>
      </c>
      <c r="D11" s="44">
        <f t="shared" si="9"/>
        <v>28.7</v>
      </c>
      <c r="E11" s="44">
        <f t="shared" si="10"/>
        <v>28.7</v>
      </c>
      <c r="F11" s="74">
        <v>12.1</v>
      </c>
      <c r="G11" s="74">
        <v>20.8</v>
      </c>
      <c r="H11" s="44">
        <f t="shared" si="11"/>
        <v>12.1</v>
      </c>
      <c r="I11" s="44">
        <f t="shared" si="12"/>
        <v>12.1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3.9291338582677167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26</v>
      </c>
      <c r="C12" s="200">
        <v>30.5</v>
      </c>
      <c r="D12" s="44">
        <f t="shared" si="9"/>
        <v>30.5</v>
      </c>
      <c r="E12" s="44">
        <f t="shared" si="10"/>
        <v>30.5</v>
      </c>
      <c r="F12" s="62">
        <v>14</v>
      </c>
      <c r="G12" s="62">
        <v>23.6</v>
      </c>
      <c r="H12" s="44">
        <f t="shared" si="11"/>
        <v>14</v>
      </c>
      <c r="I12" s="44">
        <f t="shared" si="12"/>
        <v>14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9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69.8</v>
      </c>
      <c r="AN12" t="s">
        <v>38</v>
      </c>
      <c r="AO12" s="60">
        <v>28</v>
      </c>
    </row>
    <row r="13" spans="1:41" s="17" customFormat="1" ht="14.15" customHeight="1" x14ac:dyDescent="0.25">
      <c r="A13" s="18">
        <v>9</v>
      </c>
      <c r="B13" s="73">
        <v>25.3</v>
      </c>
      <c r="C13" s="87">
        <v>30.1</v>
      </c>
      <c r="D13" s="44">
        <f t="shared" si="9"/>
        <v>30.1</v>
      </c>
      <c r="E13" s="44">
        <f t="shared" si="10"/>
        <v>30.1</v>
      </c>
      <c r="F13" s="88">
        <v>15.5</v>
      </c>
      <c r="G13" s="74">
        <v>20.8</v>
      </c>
      <c r="H13" s="44">
        <f t="shared" si="11"/>
        <v>15.5</v>
      </c>
      <c r="I13" s="44">
        <f t="shared" si="12"/>
        <v>15.5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9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3" t="s">
        <v>42</v>
      </c>
      <c r="AM13" s="223"/>
      <c r="AN13" s="223"/>
      <c r="AO13" s="223"/>
    </row>
    <row r="14" spans="1:41" s="17" customFormat="1" ht="14.15" customHeight="1" x14ac:dyDescent="0.25">
      <c r="A14" s="61">
        <v>10</v>
      </c>
      <c r="B14" s="62">
        <v>20.8</v>
      </c>
      <c r="C14" s="62">
        <v>27.5</v>
      </c>
      <c r="D14" s="44">
        <f t="shared" si="9"/>
        <v>27.5</v>
      </c>
      <c r="E14" s="44">
        <f t="shared" si="10"/>
        <v>27.5</v>
      </c>
      <c r="F14" s="62">
        <v>14.9</v>
      </c>
      <c r="G14" s="62">
        <v>18.3</v>
      </c>
      <c r="H14" s="44">
        <f t="shared" si="11"/>
        <v>14.9</v>
      </c>
      <c r="I14" s="44">
        <f t="shared" si="12"/>
        <v>14.9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 t="s">
        <v>103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9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20.399999999999999</v>
      </c>
      <c r="C15" s="73">
        <v>22.5</v>
      </c>
      <c r="D15" s="44">
        <f t="shared" si="9"/>
        <v>22.5</v>
      </c>
      <c r="E15" s="44">
        <f t="shared" si="10"/>
        <v>22.5</v>
      </c>
      <c r="F15" s="88">
        <v>16.2</v>
      </c>
      <c r="G15" s="74">
        <v>19.899999999999999</v>
      </c>
      <c r="H15" s="44">
        <f t="shared" si="11"/>
        <v>16.2</v>
      </c>
      <c r="I15" s="44">
        <f t="shared" si="12"/>
        <v>16.2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 t="s">
        <v>103</v>
      </c>
      <c r="S15" s="44">
        <f t="shared" si="13"/>
        <v>0</v>
      </c>
      <c r="T15" s="44">
        <f t="shared" si="14"/>
        <v>0</v>
      </c>
      <c r="U15" s="50">
        <f t="shared" si="4"/>
        <v>0</v>
      </c>
      <c r="V15" s="50">
        <f t="shared" si="15"/>
        <v>0</v>
      </c>
      <c r="W15" s="50">
        <f t="shared" si="16"/>
        <v>1</v>
      </c>
      <c r="X15" s="78">
        <v>0</v>
      </c>
      <c r="Y15" s="78">
        <v>9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20.3</v>
      </c>
      <c r="C16" s="62">
        <v>23.9</v>
      </c>
      <c r="D16" s="44">
        <f t="shared" si="9"/>
        <v>23.9</v>
      </c>
      <c r="E16" s="44">
        <f t="shared" si="10"/>
        <v>23.9</v>
      </c>
      <c r="F16" s="62">
        <v>14.7</v>
      </c>
      <c r="G16" s="62">
        <v>18.7</v>
      </c>
      <c r="H16" s="44">
        <f t="shared" si="11"/>
        <v>14.7</v>
      </c>
      <c r="I16" s="44">
        <f t="shared" si="12"/>
        <v>14.7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0</v>
      </c>
      <c r="W16" s="50">
        <f t="shared" si="16"/>
        <v>1</v>
      </c>
      <c r="X16" s="66">
        <v>0</v>
      </c>
      <c r="Y16" s="66">
        <v>9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11</v>
      </c>
      <c r="AN16" s="100"/>
      <c r="AO16" s="99"/>
    </row>
    <row r="17" spans="1:42" s="17" customFormat="1" ht="14.15" customHeight="1" x14ac:dyDescent="0.25">
      <c r="A17" s="18">
        <v>13</v>
      </c>
      <c r="B17" s="73">
        <v>21.1</v>
      </c>
      <c r="C17" s="87">
        <v>24.9</v>
      </c>
      <c r="D17" s="44">
        <f t="shared" si="9"/>
        <v>24.9</v>
      </c>
      <c r="E17" s="44">
        <f t="shared" si="10"/>
        <v>24.9</v>
      </c>
      <c r="F17" s="88">
        <v>13.4</v>
      </c>
      <c r="G17" s="74">
        <v>17.7</v>
      </c>
      <c r="H17" s="44">
        <f t="shared" si="11"/>
        <v>13.4</v>
      </c>
      <c r="I17" s="44">
        <f t="shared" si="12"/>
        <v>13.4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9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6</v>
      </c>
      <c r="AP17" s="96"/>
    </row>
    <row r="18" spans="1:42" s="17" customFormat="1" ht="14.15" customHeight="1" x14ac:dyDescent="0.25">
      <c r="A18" s="61">
        <v>14</v>
      </c>
      <c r="B18" s="62">
        <v>21.9</v>
      </c>
      <c r="C18" s="64">
        <v>24.9</v>
      </c>
      <c r="D18" s="44">
        <f t="shared" si="9"/>
        <v>24.9</v>
      </c>
      <c r="E18" s="44">
        <f t="shared" si="10"/>
        <v>24.9</v>
      </c>
      <c r="F18" s="62">
        <v>11</v>
      </c>
      <c r="G18" s="64">
        <v>16.7</v>
      </c>
      <c r="H18" s="44">
        <f t="shared" si="11"/>
        <v>11</v>
      </c>
      <c r="I18" s="44">
        <f t="shared" si="12"/>
        <v>11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9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95</v>
      </c>
      <c r="AM18" s="198">
        <f>SUM(T5:T35)</f>
        <v>3</v>
      </c>
      <c r="AP18" s="96"/>
    </row>
    <row r="19" spans="1:42" s="17" customFormat="1" ht="14.15" customHeight="1" x14ac:dyDescent="0.25">
      <c r="A19" s="18">
        <v>15</v>
      </c>
      <c r="B19" s="87">
        <v>21</v>
      </c>
      <c r="C19" s="73">
        <v>25.6</v>
      </c>
      <c r="D19" s="44">
        <f t="shared" si="9"/>
        <v>25.6</v>
      </c>
      <c r="E19" s="44">
        <f t="shared" si="10"/>
        <v>25.6</v>
      </c>
      <c r="F19" s="74">
        <v>12.7</v>
      </c>
      <c r="G19" s="88">
        <v>18.100000000000001</v>
      </c>
      <c r="H19" s="44">
        <f t="shared" si="11"/>
        <v>12.7</v>
      </c>
      <c r="I19" s="44">
        <f t="shared" si="12"/>
        <v>12.7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9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96</v>
      </c>
      <c r="AM19" s="198">
        <f>SUM(S5:S35)</f>
        <v>1</v>
      </c>
    </row>
    <row r="20" spans="1:42" s="17" customFormat="1" ht="14.15" customHeight="1" x14ac:dyDescent="0.25">
      <c r="A20" s="61">
        <v>16</v>
      </c>
      <c r="B20" s="64">
        <v>20.2</v>
      </c>
      <c r="C20" s="64">
        <v>23.3</v>
      </c>
      <c r="D20" s="44">
        <f t="shared" si="9"/>
        <v>23.3</v>
      </c>
      <c r="E20" s="44">
        <f t="shared" si="10"/>
        <v>23.3</v>
      </c>
      <c r="F20" s="64">
        <v>15.6</v>
      </c>
      <c r="G20" s="64">
        <v>14.6</v>
      </c>
      <c r="H20" s="44">
        <f t="shared" si="11"/>
        <v>14.6</v>
      </c>
      <c r="I20" s="44">
        <f t="shared" si="12"/>
        <v>14.6</v>
      </c>
      <c r="J20" s="45">
        <f t="shared" si="0"/>
        <v>0</v>
      </c>
      <c r="K20" s="46"/>
      <c r="L20" s="3">
        <f t="shared" si="1"/>
        <v>0</v>
      </c>
      <c r="M20" s="85"/>
      <c r="N20" s="64">
        <v>0.4</v>
      </c>
      <c r="O20" s="44">
        <f t="shared" si="2"/>
        <v>1</v>
      </c>
      <c r="P20" s="48">
        <f t="shared" si="3"/>
        <v>0.4</v>
      </c>
      <c r="Q20" s="95"/>
      <c r="R20" s="64" t="s">
        <v>103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1</v>
      </c>
      <c r="W20" s="50">
        <f t="shared" si="16"/>
        <v>1</v>
      </c>
      <c r="X20" s="66">
        <v>0</v>
      </c>
      <c r="Y20" s="66">
        <v>9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4" t="s">
        <v>47</v>
      </c>
      <c r="AM20" s="224"/>
      <c r="AN20" s="224"/>
      <c r="AO20" s="224"/>
    </row>
    <row r="21" spans="1:42" s="17" customFormat="1" ht="14.15" customHeight="1" x14ac:dyDescent="0.25">
      <c r="A21" s="18">
        <v>17</v>
      </c>
      <c r="B21" s="87">
        <v>17.2</v>
      </c>
      <c r="C21" s="73">
        <v>21.8</v>
      </c>
      <c r="D21" s="44">
        <f t="shared" si="9"/>
        <v>21.8</v>
      </c>
      <c r="E21" s="44">
        <f t="shared" si="10"/>
        <v>21.8</v>
      </c>
      <c r="F21" s="88">
        <v>11.1</v>
      </c>
      <c r="G21" s="88">
        <v>15.8</v>
      </c>
      <c r="H21" s="44">
        <f t="shared" si="11"/>
        <v>11.1</v>
      </c>
      <c r="I21" s="44">
        <f t="shared" si="12"/>
        <v>11.1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1</v>
      </c>
      <c r="P21" s="48">
        <f t="shared" si="3"/>
        <v>1</v>
      </c>
      <c r="Q21" s="95"/>
      <c r="R21" s="88">
        <v>1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9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0" t="s">
        <v>48</v>
      </c>
      <c r="AM21" s="210"/>
      <c r="AN21" s="210"/>
      <c r="AO21" s="210"/>
    </row>
    <row r="22" spans="1:42" s="17" customFormat="1" ht="14.15" customHeight="1" x14ac:dyDescent="0.25">
      <c r="A22" s="61">
        <v>18</v>
      </c>
      <c r="B22" s="64">
        <v>18.899999999999999</v>
      </c>
      <c r="C22" s="62">
        <v>23.1</v>
      </c>
      <c r="D22" s="44">
        <f t="shared" si="9"/>
        <v>23.1</v>
      </c>
      <c r="E22" s="44">
        <f t="shared" si="10"/>
        <v>23.1</v>
      </c>
      <c r="F22" s="62">
        <v>14.2</v>
      </c>
      <c r="G22" s="64">
        <v>15.6</v>
      </c>
      <c r="H22" s="44">
        <f t="shared" si="11"/>
        <v>14.2</v>
      </c>
      <c r="I22" s="44">
        <f t="shared" si="12"/>
        <v>14.2</v>
      </c>
      <c r="J22" s="45">
        <f t="shared" si="0"/>
        <v>0</v>
      </c>
      <c r="K22" s="46"/>
      <c r="L22" s="3">
        <f t="shared" si="1"/>
        <v>0</v>
      </c>
      <c r="M22" s="85"/>
      <c r="N22" s="64" t="s">
        <v>103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20.8</v>
      </c>
      <c r="C23" s="73">
        <v>25.6</v>
      </c>
      <c r="D23" s="44">
        <f t="shared" si="9"/>
        <v>25.6</v>
      </c>
      <c r="E23" s="44">
        <f t="shared" si="10"/>
        <v>25.6</v>
      </c>
      <c r="F23" s="74">
        <v>10.8</v>
      </c>
      <c r="G23" s="74">
        <v>18.100000000000001</v>
      </c>
      <c r="H23" s="44">
        <f t="shared" si="11"/>
        <v>10.8</v>
      </c>
      <c r="I23" s="44">
        <f t="shared" si="12"/>
        <v>10.8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9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22.3</v>
      </c>
      <c r="C24" s="64">
        <v>25.6</v>
      </c>
      <c r="D24" s="44">
        <f t="shared" si="9"/>
        <v>25.6</v>
      </c>
      <c r="E24" s="44">
        <f t="shared" si="10"/>
        <v>25.6</v>
      </c>
      <c r="F24" s="62">
        <v>10.5</v>
      </c>
      <c r="G24" s="64">
        <v>15.7</v>
      </c>
      <c r="H24" s="44">
        <f t="shared" si="11"/>
        <v>10.5</v>
      </c>
      <c r="I24" s="44">
        <f t="shared" si="12"/>
        <v>10.5</v>
      </c>
      <c r="J24" s="45">
        <f t="shared" si="0"/>
        <v>0</v>
      </c>
      <c r="K24" s="75"/>
      <c r="L24" s="3">
        <f t="shared" si="1"/>
        <v>0</v>
      </c>
      <c r="M24" s="63"/>
      <c r="N24" s="64">
        <v>0.4</v>
      </c>
      <c r="O24" s="44">
        <f t="shared" si="2"/>
        <v>1</v>
      </c>
      <c r="P24" s="48">
        <f t="shared" si="3"/>
        <v>0.4</v>
      </c>
      <c r="Q24" s="95"/>
      <c r="R24" s="64" t="s">
        <v>103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9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0" t="s">
        <v>51</v>
      </c>
      <c r="AM24" s="210"/>
      <c r="AN24" s="210"/>
      <c r="AO24" s="210"/>
    </row>
    <row r="25" spans="1:42" s="17" customFormat="1" ht="14.15" customHeight="1" x14ac:dyDescent="0.25">
      <c r="A25" s="18">
        <v>21</v>
      </c>
      <c r="B25" s="87">
        <v>20.9</v>
      </c>
      <c r="C25" s="73">
        <v>25.7</v>
      </c>
      <c r="D25" s="44">
        <f t="shared" si="9"/>
        <v>25.7</v>
      </c>
      <c r="E25" s="44">
        <f t="shared" si="10"/>
        <v>25.7</v>
      </c>
      <c r="F25" s="88">
        <v>15.1</v>
      </c>
      <c r="G25" s="88">
        <v>19.5</v>
      </c>
      <c r="H25" s="44">
        <f t="shared" si="11"/>
        <v>15.1</v>
      </c>
      <c r="I25" s="44">
        <f t="shared" si="12"/>
        <v>15.1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9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22.6</v>
      </c>
      <c r="C26" s="64">
        <v>27.6</v>
      </c>
      <c r="D26" s="44">
        <f t="shared" si="9"/>
        <v>27.6</v>
      </c>
      <c r="E26" s="44">
        <f t="shared" si="10"/>
        <v>27.6</v>
      </c>
      <c r="F26" s="62">
        <v>16.399999999999999</v>
      </c>
      <c r="G26" s="64">
        <v>20.7</v>
      </c>
      <c r="H26" s="44">
        <f t="shared" si="11"/>
        <v>16.399999999999999</v>
      </c>
      <c r="I26" s="44">
        <f t="shared" si="12"/>
        <v>16.399999999999999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9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20.7</v>
      </c>
      <c r="C27" s="73">
        <v>23.7</v>
      </c>
      <c r="D27" s="44">
        <f t="shared" si="9"/>
        <v>23.7</v>
      </c>
      <c r="E27" s="44">
        <f t="shared" si="10"/>
        <v>23.7</v>
      </c>
      <c r="F27" s="74">
        <v>14.5</v>
      </c>
      <c r="G27" s="88">
        <v>17.3</v>
      </c>
      <c r="H27" s="44">
        <f t="shared" si="11"/>
        <v>14.5</v>
      </c>
      <c r="I27" s="44">
        <f t="shared" si="12"/>
        <v>14.5</v>
      </c>
      <c r="J27" s="45">
        <f t="shared" si="0"/>
        <v>0</v>
      </c>
      <c r="K27" s="46"/>
      <c r="L27" s="3">
        <f t="shared" si="1"/>
        <v>0</v>
      </c>
      <c r="M27" s="91"/>
      <c r="N27" s="76" t="s">
        <v>103</v>
      </c>
      <c r="O27" s="44">
        <f t="shared" si="2"/>
        <v>1</v>
      </c>
      <c r="P27" s="48">
        <f t="shared" si="3"/>
        <v>0.2</v>
      </c>
      <c r="Q27" s="92"/>
      <c r="R27" s="74">
        <v>0.2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9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18.600000000000001</v>
      </c>
      <c r="C28" s="62">
        <v>24.2</v>
      </c>
      <c r="D28" s="44">
        <f t="shared" si="9"/>
        <v>24.2</v>
      </c>
      <c r="E28" s="44">
        <f t="shared" si="10"/>
        <v>24.2</v>
      </c>
      <c r="F28" s="64">
        <v>14.9</v>
      </c>
      <c r="G28" s="64">
        <v>16.3</v>
      </c>
      <c r="H28" s="44">
        <f t="shared" si="11"/>
        <v>14.9</v>
      </c>
      <c r="I28" s="44">
        <f t="shared" si="12"/>
        <v>14.9</v>
      </c>
      <c r="J28" s="45">
        <f t="shared" si="0"/>
        <v>0</v>
      </c>
      <c r="K28" s="46"/>
      <c r="L28" s="3">
        <f t="shared" si="1"/>
        <v>0</v>
      </c>
      <c r="M28" s="49"/>
      <c r="N28" s="62" t="s">
        <v>103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9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19.2</v>
      </c>
      <c r="C29" s="73">
        <v>25.2</v>
      </c>
      <c r="D29" s="44">
        <f t="shared" si="9"/>
        <v>25.2</v>
      </c>
      <c r="E29" s="44">
        <f t="shared" si="10"/>
        <v>25.2</v>
      </c>
      <c r="F29" s="202">
        <v>9.5</v>
      </c>
      <c r="G29" s="118">
        <v>16.899999999999999</v>
      </c>
      <c r="H29" s="44">
        <f t="shared" si="11"/>
        <v>9.5</v>
      </c>
      <c r="I29" s="44">
        <f t="shared" si="12"/>
        <v>9.5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9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23.4</v>
      </c>
      <c r="C30" s="62">
        <v>28.6</v>
      </c>
      <c r="D30" s="44">
        <f t="shared" si="9"/>
        <v>28.6</v>
      </c>
      <c r="E30" s="44">
        <f t="shared" si="10"/>
        <v>28.6</v>
      </c>
      <c r="F30" s="64">
        <v>10.199999999999999</v>
      </c>
      <c r="G30" s="64">
        <v>18.399999999999999</v>
      </c>
      <c r="H30" s="44">
        <f t="shared" si="11"/>
        <v>10.199999999999999</v>
      </c>
      <c r="I30" s="44">
        <f t="shared" si="12"/>
        <v>10.199999999999999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9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20.7</v>
      </c>
      <c r="C31" s="73">
        <v>20.8</v>
      </c>
      <c r="D31" s="44">
        <f t="shared" si="9"/>
        <v>20.8</v>
      </c>
      <c r="E31" s="44">
        <f t="shared" si="10"/>
        <v>20.8</v>
      </c>
      <c r="F31" s="74">
        <v>11.8</v>
      </c>
      <c r="G31" s="88">
        <v>17.7</v>
      </c>
      <c r="H31" s="44">
        <f t="shared" si="11"/>
        <v>11.8</v>
      </c>
      <c r="I31" s="44">
        <f t="shared" si="12"/>
        <v>11.8</v>
      </c>
      <c r="J31" s="45">
        <f t="shared" si="0"/>
        <v>0</v>
      </c>
      <c r="K31" s="46"/>
      <c r="L31" s="3">
        <f t="shared" si="1"/>
        <v>0</v>
      </c>
      <c r="M31" s="91"/>
      <c r="N31" s="73">
        <v>4.2</v>
      </c>
      <c r="O31" s="44">
        <f t="shared" si="2"/>
        <v>1</v>
      </c>
      <c r="P31" s="48">
        <f t="shared" si="3"/>
        <v>10.8</v>
      </c>
      <c r="Q31" s="77"/>
      <c r="R31" s="74">
        <v>6.6</v>
      </c>
      <c r="S31" s="44">
        <f t="shared" si="13"/>
        <v>0</v>
      </c>
      <c r="T31" s="44">
        <f t="shared" si="14"/>
        <v>1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9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0" t="s">
        <v>58</v>
      </c>
      <c r="AM31" s="210"/>
      <c r="AN31" s="210"/>
      <c r="AO31" s="210"/>
    </row>
    <row r="32" spans="1:42" s="17" customFormat="1" ht="14.15" customHeight="1" x14ac:dyDescent="0.25">
      <c r="A32" s="61">
        <v>28</v>
      </c>
      <c r="B32" s="200">
        <v>17.899999999999999</v>
      </c>
      <c r="C32" s="62">
        <v>16.600000000000001</v>
      </c>
      <c r="D32" s="44">
        <f t="shared" si="9"/>
        <v>17.899999999999999</v>
      </c>
      <c r="E32" s="44">
        <f t="shared" si="10"/>
        <v>17.899999999999999</v>
      </c>
      <c r="F32" s="64">
        <v>11.2</v>
      </c>
      <c r="G32" s="64">
        <v>10.8</v>
      </c>
      <c r="H32" s="44">
        <f t="shared" si="11"/>
        <v>10.8</v>
      </c>
      <c r="I32" s="44">
        <f t="shared" si="12"/>
        <v>10.8</v>
      </c>
      <c r="J32" s="45">
        <f t="shared" si="0"/>
        <v>0</v>
      </c>
      <c r="K32" s="46"/>
      <c r="L32" s="3">
        <f t="shared" si="1"/>
        <v>0</v>
      </c>
      <c r="M32" s="203"/>
      <c r="N32" s="200">
        <v>24.2</v>
      </c>
      <c r="O32" s="44">
        <f t="shared" si="2"/>
        <v>1</v>
      </c>
      <c r="P32" s="48">
        <f t="shared" si="3"/>
        <v>69.8</v>
      </c>
      <c r="Q32" s="201"/>
      <c r="R32" s="200">
        <v>45.6</v>
      </c>
      <c r="S32" s="44">
        <f t="shared" si="13"/>
        <v>1</v>
      </c>
      <c r="T32" s="44">
        <f t="shared" si="14"/>
        <v>1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5</v>
      </c>
      <c r="AG32" s="57">
        <f t="shared" si="7"/>
        <v>1</v>
      </c>
      <c r="AH32" s="55">
        <f t="shared" si="8"/>
        <v>0</v>
      </c>
      <c r="AI32" s="70">
        <v>1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16.100000000000001</v>
      </c>
      <c r="C33" s="122">
        <v>18.7</v>
      </c>
      <c r="D33" s="44">
        <f t="shared" si="9"/>
        <v>18.7</v>
      </c>
      <c r="E33" s="44">
        <f t="shared" si="10"/>
        <v>18.7</v>
      </c>
      <c r="F33" s="121">
        <v>13.6</v>
      </c>
      <c r="G33" s="121">
        <v>15.7</v>
      </c>
      <c r="H33" s="44">
        <f t="shared" si="11"/>
        <v>13.6</v>
      </c>
      <c r="I33" s="44">
        <f t="shared" si="12"/>
        <v>13.6</v>
      </c>
      <c r="J33" s="45">
        <f t="shared" si="0"/>
        <v>0</v>
      </c>
      <c r="K33" s="46"/>
      <c r="L33" s="3">
        <f t="shared" si="1"/>
        <v>0</v>
      </c>
      <c r="M33" s="92"/>
      <c r="N33" s="122">
        <v>7.6</v>
      </c>
      <c r="O33" s="44">
        <f t="shared" si="2"/>
        <v>1</v>
      </c>
      <c r="P33" s="48">
        <f t="shared" si="3"/>
        <v>10.8</v>
      </c>
      <c r="Q33" s="92"/>
      <c r="R33" s="122">
        <v>3.2</v>
      </c>
      <c r="S33" s="44">
        <f t="shared" si="13"/>
        <v>0</v>
      </c>
      <c r="T33" s="44">
        <f t="shared" si="14"/>
        <v>1</v>
      </c>
      <c r="U33" s="50">
        <f t="shared" si="17"/>
        <v>1</v>
      </c>
      <c r="V33" s="50">
        <f t="shared" si="15"/>
        <v>1</v>
      </c>
      <c r="W33" s="50">
        <f t="shared" si="16"/>
        <v>1</v>
      </c>
      <c r="X33" s="123">
        <v>0</v>
      </c>
      <c r="Y33" s="123">
        <v>2</v>
      </c>
      <c r="Z33" s="124"/>
      <c r="AA33" s="124">
        <v>2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0" t="s">
        <v>60</v>
      </c>
      <c r="AM33" s="210"/>
      <c r="AN33" s="210"/>
      <c r="AO33" s="210"/>
    </row>
    <row r="34" spans="1:41" s="17" customFormat="1" ht="14.15" customHeight="1" x14ac:dyDescent="0.25">
      <c r="A34" s="29">
        <v>30</v>
      </c>
      <c r="B34" s="121">
        <v>17.3</v>
      </c>
      <c r="C34" s="122">
        <v>19.2</v>
      </c>
      <c r="D34" s="44">
        <f t="shared" si="9"/>
        <v>19.2</v>
      </c>
      <c r="E34" s="44">
        <f t="shared" si="10"/>
        <v>19.2</v>
      </c>
      <c r="F34" s="122">
        <v>14.3</v>
      </c>
      <c r="G34" s="122">
        <v>15.3</v>
      </c>
      <c r="H34" s="44">
        <f t="shared" si="11"/>
        <v>14.3</v>
      </c>
      <c r="I34" s="44">
        <f t="shared" si="12"/>
        <v>14.3</v>
      </c>
      <c r="J34" s="45">
        <f t="shared" si="0"/>
        <v>0</v>
      </c>
      <c r="K34" s="46"/>
      <c r="L34" s="3">
        <f t="shared" si="1"/>
        <v>0</v>
      </c>
      <c r="M34" s="92"/>
      <c r="N34" s="122">
        <v>3.4</v>
      </c>
      <c r="O34" s="44">
        <f t="shared" si="2"/>
        <v>1</v>
      </c>
      <c r="P34" s="48">
        <f t="shared" si="3"/>
        <v>4</v>
      </c>
      <c r="Q34" s="77"/>
      <c r="R34" s="122">
        <v>0.6</v>
      </c>
      <c r="S34" s="44">
        <f t="shared" si="13"/>
        <v>0</v>
      </c>
      <c r="T34" s="44">
        <f t="shared" si="14"/>
        <v>0</v>
      </c>
      <c r="U34" s="50">
        <f t="shared" si="17"/>
        <v>1</v>
      </c>
      <c r="V34" s="50">
        <f t="shared" si="15"/>
        <v>1</v>
      </c>
      <c r="W34" s="50">
        <f t="shared" si="16"/>
        <v>1</v>
      </c>
      <c r="X34" s="123">
        <v>0</v>
      </c>
      <c r="Y34" s="123">
        <v>1</v>
      </c>
      <c r="Z34" s="124"/>
      <c r="AA34" s="124">
        <v>1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17.3</v>
      </c>
      <c r="C35" s="121">
        <v>21.1</v>
      </c>
      <c r="D35" s="44">
        <f t="shared" si="9"/>
        <v>21.1</v>
      </c>
      <c r="E35" s="44">
        <f t="shared" si="10"/>
        <v>21.1</v>
      </c>
      <c r="F35" s="122">
        <v>12.9</v>
      </c>
      <c r="G35" s="121">
        <v>15.2</v>
      </c>
      <c r="H35" s="44">
        <f t="shared" si="11"/>
        <v>12.9</v>
      </c>
      <c r="I35" s="44">
        <f t="shared" si="12"/>
        <v>12.9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1</v>
      </c>
      <c r="P35" s="48">
        <f t="shared" si="3"/>
        <v>0.8</v>
      </c>
      <c r="Q35" s="92"/>
      <c r="R35" s="122">
        <v>0.8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1</v>
      </c>
      <c r="W35" s="50">
        <f t="shared" si="16"/>
        <v>1</v>
      </c>
      <c r="X35" s="132">
        <v>0</v>
      </c>
      <c r="Y35" s="123">
        <v>1</v>
      </c>
      <c r="Z35" s="124"/>
      <c r="AA35" s="124">
        <v>1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0" t="s">
        <v>62</v>
      </c>
      <c r="AM35" s="210"/>
      <c r="AN35" s="210"/>
      <c r="AO35" s="210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654.4</v>
      </c>
      <c r="C37" s="139">
        <f t="shared" si="18"/>
        <v>769.50000000000034</v>
      </c>
      <c r="D37" s="139">
        <f t="shared" si="18"/>
        <v>770.8000000000003</v>
      </c>
      <c r="E37" s="139">
        <f t="shared" si="18"/>
        <v>770.8000000000003</v>
      </c>
      <c r="F37" s="139">
        <f t="shared" si="18"/>
        <v>420.09999999999991</v>
      </c>
      <c r="G37" s="139">
        <f t="shared" si="18"/>
        <v>556.20000000000005</v>
      </c>
      <c r="H37" s="139">
        <f t="shared" si="18"/>
        <v>418.69999999999993</v>
      </c>
      <c r="I37" s="139">
        <f t="shared" si="18"/>
        <v>418.69999999999993</v>
      </c>
      <c r="J37" s="140"/>
      <c r="K37" s="139">
        <f>SUM(K5:K35)</f>
        <v>0</v>
      </c>
      <c r="L37" s="3"/>
      <c r="M37" s="141"/>
      <c r="N37" s="142">
        <f>SUM(N5:N35)</f>
        <v>41.8</v>
      </c>
      <c r="O37" s="139"/>
      <c r="P37" s="143"/>
      <c r="Q37" s="141"/>
      <c r="R37" s="139">
        <f>SUM(R5:R35)</f>
        <v>58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9">
        <f>SUM(AG5:AG35)</f>
        <v>1</v>
      </c>
      <c r="AG37" s="149"/>
      <c r="AH37" s="149"/>
      <c r="AI37" s="147">
        <f>SUM(AI5:AI35)</f>
        <v>1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21.109677419354838</v>
      </c>
      <c r="C38" s="139">
        <f t="shared" si="19"/>
        <v>24.822580645161302</v>
      </c>
      <c r="D38" s="139">
        <f t="shared" si="19"/>
        <v>24.864516129032268</v>
      </c>
      <c r="E38" s="139">
        <f t="shared" si="19"/>
        <v>24.864516129032268</v>
      </c>
      <c r="F38" s="139">
        <f t="shared" si="19"/>
        <v>13.551612903225804</v>
      </c>
      <c r="G38" s="139">
        <f t="shared" si="19"/>
        <v>17.941935483870971</v>
      </c>
      <c r="H38" s="139">
        <f t="shared" si="19"/>
        <v>13.506451612903223</v>
      </c>
      <c r="I38" s="139">
        <f t="shared" si="19"/>
        <v>13.506451612903223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26</v>
      </c>
      <c r="C39" s="139">
        <f t="shared" si="20"/>
        <v>30.5</v>
      </c>
      <c r="D39" s="139">
        <f t="shared" si="20"/>
        <v>30.5</v>
      </c>
      <c r="E39" s="139">
        <f t="shared" si="20"/>
        <v>30.5</v>
      </c>
      <c r="F39" s="139">
        <f t="shared" si="20"/>
        <v>18.100000000000001</v>
      </c>
      <c r="G39" s="139">
        <f t="shared" si="20"/>
        <v>23.6</v>
      </c>
      <c r="H39" s="139">
        <f t="shared" si="20"/>
        <v>18.100000000000001</v>
      </c>
      <c r="I39" s="139">
        <f t="shared" si="20"/>
        <v>18.100000000000001</v>
      </c>
      <c r="J39" s="140"/>
      <c r="K39" s="139">
        <f>MAX(K5:K35)</f>
        <v>0</v>
      </c>
      <c r="L39" s="3"/>
      <c r="M39" s="141"/>
      <c r="N39" s="157">
        <f>MAX(N5:N35)</f>
        <v>24.2</v>
      </c>
      <c r="O39" s="139"/>
      <c r="P39" s="143"/>
      <c r="Q39" s="141"/>
      <c r="R39" s="139">
        <f>MAX(R5:R35)</f>
        <v>45.6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0" t="s">
        <v>70</v>
      </c>
      <c r="AM39" s="210"/>
      <c r="AN39" s="210"/>
      <c r="AO39" s="210"/>
    </row>
    <row r="40" spans="1:41" s="28" customFormat="1" ht="14.15" customHeight="1" x14ac:dyDescent="0.25">
      <c r="A40" s="159" t="s">
        <v>73</v>
      </c>
      <c r="B40" s="160">
        <f t="shared" ref="B40:I40" si="21">MIN(B5:B35)</f>
        <v>16.100000000000001</v>
      </c>
      <c r="C40" s="160">
        <f t="shared" si="21"/>
        <v>16.600000000000001</v>
      </c>
      <c r="D40" s="160">
        <f t="shared" si="21"/>
        <v>17.899999999999999</v>
      </c>
      <c r="E40" s="160">
        <f t="shared" si="21"/>
        <v>17.899999999999999</v>
      </c>
      <c r="F40" s="160">
        <f t="shared" si="21"/>
        <v>9.5</v>
      </c>
      <c r="G40" s="160">
        <f t="shared" si="21"/>
        <v>10.8</v>
      </c>
      <c r="H40" s="160">
        <f t="shared" si="21"/>
        <v>9.5</v>
      </c>
      <c r="I40" s="160">
        <f t="shared" si="21"/>
        <v>9.5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07" t="s">
        <v>75</v>
      </c>
      <c r="B42" s="207"/>
      <c r="C42" s="175">
        <f>D38</f>
        <v>24.864516129032268</v>
      </c>
      <c r="D42" s="175"/>
      <c r="E42" s="176"/>
      <c r="F42"/>
      <c r="G42" s="208" t="s">
        <v>76</v>
      </c>
      <c r="H42" s="208"/>
      <c r="I42" s="208"/>
      <c r="J42" s="208"/>
      <c r="K42" s="208"/>
      <c r="L42" s="208"/>
      <c r="M42" s="208"/>
      <c r="N42" s="208"/>
      <c r="O42" s="177"/>
      <c r="P42" s="178"/>
      <c r="Q42" s="209">
        <f>C42-AM42</f>
        <v>4.3645161290322676</v>
      </c>
      <c r="R42" s="209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20.5</v>
      </c>
      <c r="AN42" s="179"/>
      <c r="AO42" s="179"/>
    </row>
    <row r="43" spans="1:41" ht="36.65" customHeight="1" x14ac:dyDescent="0.25">
      <c r="A43" s="208" t="s">
        <v>78</v>
      </c>
      <c r="B43" s="208"/>
      <c r="C43" s="175">
        <f>I38</f>
        <v>13.506451612903223</v>
      </c>
      <c r="D43" s="191"/>
      <c r="G43" s="208" t="s">
        <v>76</v>
      </c>
      <c r="H43" s="208"/>
      <c r="I43" s="208"/>
      <c r="J43" s="208"/>
      <c r="K43" s="208"/>
      <c r="L43" s="208"/>
      <c r="M43" s="208"/>
      <c r="N43" s="208"/>
      <c r="O43" s="177"/>
      <c r="P43" s="178"/>
      <c r="Q43" s="209">
        <f>C43-AM43</f>
        <v>3.0064516129032235</v>
      </c>
      <c r="R43" s="209"/>
      <c r="S43" s="195"/>
      <c r="T43" s="195"/>
      <c r="AL43" s="181" t="s">
        <v>79</v>
      </c>
      <c r="AM43" s="182">
        <v>10.5</v>
      </c>
    </row>
    <row r="44" spans="1:41" ht="36.65" customHeight="1" x14ac:dyDescent="0.25">
      <c r="A44" s="205" t="s">
        <v>80</v>
      </c>
      <c r="B44" s="205"/>
      <c r="C44" s="185">
        <f>AM10</f>
        <v>99.8</v>
      </c>
      <c r="D44" s="191"/>
      <c r="G44" s="205" t="s">
        <v>81</v>
      </c>
      <c r="H44" s="205"/>
      <c r="I44" s="205"/>
      <c r="J44" s="205"/>
      <c r="K44" s="205"/>
      <c r="L44" s="205"/>
      <c r="M44" s="205"/>
      <c r="N44" s="205"/>
      <c r="O44" s="186"/>
      <c r="P44" s="187"/>
      <c r="Q44" s="206">
        <f>(AM10/(AM44*(W37/A35)))</f>
        <v>0.66533333333333333</v>
      </c>
      <c r="R44" s="206"/>
      <c r="S44" s="196"/>
      <c r="T44" s="196"/>
      <c r="AL44" s="183" t="s">
        <v>82</v>
      </c>
      <c r="AM44" s="184">
        <v>150</v>
      </c>
    </row>
    <row r="45" spans="1:41" ht="30.75" customHeight="1" x14ac:dyDescent="0.25">
      <c r="A45" s="211" t="s">
        <v>83</v>
      </c>
      <c r="B45" s="211"/>
      <c r="C45" s="199">
        <f>(C42+C43)/2</f>
        <v>19.185483870967744</v>
      </c>
      <c r="D45" s="192"/>
      <c r="G45" s="211" t="s">
        <v>76</v>
      </c>
      <c r="H45" s="211"/>
      <c r="I45" s="211"/>
      <c r="J45" s="211"/>
      <c r="K45" s="211"/>
      <c r="L45" s="211"/>
      <c r="M45" s="211"/>
      <c r="N45" s="211"/>
      <c r="O45" s="188"/>
      <c r="P45" s="189"/>
      <c r="Q45" s="212">
        <f>C45-AM45</f>
        <v>3.6854838709677438</v>
      </c>
      <c r="R45" s="212"/>
      <c r="S45" s="197"/>
      <c r="T45" s="197"/>
      <c r="AL45" s="190" t="s">
        <v>84</v>
      </c>
      <c r="AM45" s="199">
        <f>(AM42+AM43)/2</f>
        <v>15.5</v>
      </c>
    </row>
  </sheetData>
  <sheetProtection selectLockedCells="1" selectUnlockedCells="1"/>
  <mergeCells count="30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2018-08-01T10:23:18Z</dcterms:modified>
</cp:coreProperties>
</file>