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AC91D085-212A-4B0C-B7B7-A9B990BCF52C}" xr6:coauthVersionLast="44" xr6:coauthVersionMax="45" xr10:uidLastSave="{00000000-0000-0000-0000-000000000000}"/>
  <bookViews>
    <workbookView xWindow="28680" yWindow="-120" windowWidth="29040" windowHeight="1644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Q4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<sst xmlns="http://schemas.openxmlformats.org/spreadsheetml/2006/main" count="119" uniqueCount="102">
  <si>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</si>
  <si>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</si>
  <si>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</si>
  <si>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</si>
  <si>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</si>
  <si>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</si>
  <si>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</si>
  <si>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</si>
  <si>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</si>
  <si>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</si>
  <si>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</si>
  <si>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</si>
  <si>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</si>
  <si>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</si>
  <si>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</si>
  <si>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</si>
  <si>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</si>
  <si>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</si>
  <si>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</si>
  <si>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</si>
  <si>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</si>
  <si>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</si>
  <si>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</si>
  <si>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</si>
  <si>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</si>
  <si>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</si>
  <si>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</si>
  <si>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</si>
  <si>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</si>
  <si>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</si>
  <si>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</si>
  <si>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</si>
  <si>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</si>
  <si>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</si>
  <si>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</si>
  <si>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</si>
  <si>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</si>
  <si>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</si>
  <si>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</si>
  <si>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</si>
  <si>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</si>
  <si>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</si>
  <si>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</si>
  <si>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</si>
  <si>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</si>
  <si>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</si>
  <si>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</si>
  <si>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</si>
  <si>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</si>
  <si>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</si>
  <si>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</si>
  <si>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</si>
  <si>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</si>
  <si>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</si>
  <si>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</si>
  <si>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</si>
  <si>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</si>
  <si>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</si>
  <si>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</si>
  <si>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</si>
  <si>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</si>
  <si>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</si>
  <si>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</si>
  <si>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</si>
  <si>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</si>
  <si>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</si>
  <si>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</si>
  <si>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</si>
  <si>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</si>
  <si>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</si>
  <si>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</si>
  <si>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</si>
  <si>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</si>
  <si>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</si>
  <si>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</si>
  <si>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</si>
  <si>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</si>
  <si>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</si>
  <si>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</si>
  <si>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</si>
  <si>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</si>
  <si>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</si>
  <si>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</si>
  <si>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</si>
  <si>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</si>
  <si>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</si>
  <si>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</si>
  <si>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</si>
  <si>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</si>
  <si>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</si>
  <si>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</si>
  <si>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</si>
  <si>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</si>
  <si>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</si>
  <si>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</si>
  <si>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</si>
  <si>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</si>
  <si>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</si>
  <si>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APRIL 2020</t>
  </si>
  <si>
    <t>Percentage of long-term average (whole month)</t>
  </si>
  <si>
    <t>Percentage of long-term average (to current date)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</si>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</sst>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R35" sqref="R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22" t="s">
        <v>97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6"/>
      <c r="AM1" s="223" t="s">
        <v>96</v>
      </c>
      <c r="AN1" s="223"/>
      <c r="AO1" s="223"/>
      <c r="AP1" s="22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7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8" t="s">
        <v>98</v>
      </c>
      <c r="AN3" s="228"/>
      <c r="AO3" s="228"/>
      <c r="AP3" s="22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/>
      <c r="P4" s="33" t="s">
        <v>18</v>
      </c>
      <c r="Q4" s="230" t="s">
        <v>19</v>
      </c>
      <c r="R4" s="230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31" t="s">
        <v>32</v>
      </c>
      <c r="AN4" s="23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6.1</v>
      </c>
      <c r="C5" s="44">
        <v>9.4</v>
      </c>
      <c r="D5" s="44">
        <f>IF(OR(B5="",C5=""),"",MAX(B5,C5))</f>
        <v>9.4</v>
      </c>
      <c r="E5" s="44">
        <f>IF(B5="","",MAX(B5,C5))</f>
        <v>9.4</v>
      </c>
      <c r="F5" s="44">
        <v>4.2</v>
      </c>
      <c r="G5" s="44">
        <v>6.1</v>
      </c>
      <c r="H5" s="44">
        <f>IF(F5="","",MIN(F5,G5))</f>
        <v>4.2</v>
      </c>
      <c r="I5" s="44">
        <f>IF(OR(F5="",G5=""),"",MIN(F5,G5))</f>
        <v>4.2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 t="s">
        <v>101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 t="s">
        <v>101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22.9</v>
      </c>
      <c r="AO5" s="59"/>
      <c r="AP5" s="60">
        <v>11</v>
      </c>
    </row>
    <row r="6" spans="1:42" s="17" customFormat="1" ht="12.75" customHeight="1" x14ac:dyDescent="0.2">
      <c r="A6" s="61">
        <v>2</v>
      </c>
      <c r="B6" s="62">
        <v>10.6</v>
      </c>
      <c r="C6" s="62">
        <v>14</v>
      </c>
      <c r="D6" s="44">
        <f t="shared" ref="D6:D34" si="10">IF(OR(B6="",C6=""),"",MAX(B6,C6))</f>
        <v>14</v>
      </c>
      <c r="E6" s="44">
        <f t="shared" ref="E6:E34" si="11">IF(B6="","",MAX(B6,C6))</f>
        <v>14</v>
      </c>
      <c r="F6" s="62">
        <v>5.8</v>
      </c>
      <c r="G6" s="62">
        <v>7.7</v>
      </c>
      <c r="H6" s="44">
        <f t="shared" ref="H6:H34" si="12">IF(F6="","",MIN(F6,G6))</f>
        <v>5.8</v>
      </c>
      <c r="I6" s="44">
        <f t="shared" ref="I6:I34" si="13">IF(OR(F6="",G6=""),"",MIN(F6,G6))</f>
        <v>5.8</v>
      </c>
      <c r="J6" s="45">
        <f t="shared" si="0"/>
        <v>0</v>
      </c>
      <c r="K6" s="46"/>
      <c r="L6" s="3">
        <f t="shared" si="1"/>
        <v>0</v>
      </c>
      <c r="M6" s="63"/>
      <c r="N6" s="64" t="s">
        <v>101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-2.5</v>
      </c>
      <c r="AO6" s="59"/>
      <c r="AP6" s="60">
        <v>14</v>
      </c>
    </row>
    <row r="7" spans="1:42" s="17" customFormat="1" ht="14.1" customHeight="1" x14ac:dyDescent="0.2">
      <c r="A7" s="18">
        <v>3</v>
      </c>
      <c r="B7" s="73">
        <v>10.6</v>
      </c>
      <c r="C7" s="73">
        <v>14.2</v>
      </c>
      <c r="D7" s="44">
        <f t="shared" si="10"/>
        <v>14.2</v>
      </c>
      <c r="E7" s="44">
        <f t="shared" si="11"/>
        <v>14.2</v>
      </c>
      <c r="F7" s="74">
        <v>5.6</v>
      </c>
      <c r="G7" s="74">
        <v>4.7</v>
      </c>
      <c r="H7" s="44">
        <f t="shared" si="12"/>
        <v>4.7</v>
      </c>
      <c r="I7" s="44">
        <f t="shared" si="13"/>
        <v>4.7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8.1999999999999993</v>
      </c>
      <c r="AO7" s="59"/>
      <c r="AP7" s="60">
        <v>18</v>
      </c>
    </row>
    <row r="8" spans="1:42" s="17" customFormat="1" ht="12.75" customHeight="1" x14ac:dyDescent="0.2">
      <c r="A8" s="61">
        <v>4</v>
      </c>
      <c r="B8" s="62">
        <v>8.4</v>
      </c>
      <c r="C8" s="62">
        <v>14.7</v>
      </c>
      <c r="D8" s="44">
        <f t="shared" si="10"/>
        <v>14.7</v>
      </c>
      <c r="E8" s="44">
        <f t="shared" si="11"/>
        <v>14.7</v>
      </c>
      <c r="F8" s="62">
        <v>2.9</v>
      </c>
      <c r="G8" s="62">
        <v>7.9</v>
      </c>
      <c r="H8" s="44">
        <f t="shared" si="12"/>
        <v>2.9</v>
      </c>
      <c r="I8" s="44">
        <f t="shared" si="13"/>
        <v>2.9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8.6</v>
      </c>
      <c r="AO8" s="196"/>
      <c r="AP8" s="60">
        <v>11</v>
      </c>
    </row>
    <row r="9" spans="1:42" s="17" customFormat="1" ht="12.75" customHeight="1" x14ac:dyDescent="0.2">
      <c r="A9" s="18">
        <v>5</v>
      </c>
      <c r="B9" s="73">
        <v>12.6</v>
      </c>
      <c r="C9" s="73">
        <v>21.2</v>
      </c>
      <c r="D9" s="44">
        <f t="shared" si="10"/>
        <v>21.2</v>
      </c>
      <c r="E9" s="44">
        <f t="shared" si="11"/>
        <v>21.2</v>
      </c>
      <c r="F9" s="74">
        <v>5.4</v>
      </c>
      <c r="G9" s="74">
        <v>11.9</v>
      </c>
      <c r="H9" s="44">
        <f t="shared" si="12"/>
        <v>5.4</v>
      </c>
      <c r="I9" s="44">
        <f t="shared" si="13"/>
        <v>5.4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1</v>
      </c>
      <c r="P9" s="48">
        <f t="shared" si="3"/>
        <v>0.8</v>
      </c>
      <c r="Q9" s="77"/>
      <c r="R9" s="74">
        <v>0.8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1</v>
      </c>
      <c r="W9" s="50">
        <f t="shared" si="17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14.9</v>
      </c>
      <c r="C10" s="62">
        <v>15.6</v>
      </c>
      <c r="D10" s="44">
        <f t="shared" si="10"/>
        <v>15.6</v>
      </c>
      <c r="E10" s="44">
        <f t="shared" si="11"/>
        <v>15.6</v>
      </c>
      <c r="F10" s="62">
        <v>8.3000000000000007</v>
      </c>
      <c r="G10" s="62">
        <v>5.3</v>
      </c>
      <c r="H10" s="44">
        <f t="shared" si="12"/>
        <v>5.3</v>
      </c>
      <c r="I10" s="44">
        <f t="shared" si="13"/>
        <v>5.3</v>
      </c>
      <c r="J10" s="45">
        <f t="shared" si="0"/>
        <v>0</v>
      </c>
      <c r="K10" s="46"/>
      <c r="L10" s="3">
        <f t="shared" si="1"/>
        <v>0</v>
      </c>
      <c r="M10" s="49"/>
      <c r="N10" s="62">
        <v>0.2</v>
      </c>
      <c r="O10" s="44">
        <f t="shared" si="2"/>
        <v>1</v>
      </c>
      <c r="P10" s="48">
        <f t="shared" si="3"/>
        <v>0.2</v>
      </c>
      <c r="Q10" s="92"/>
      <c r="R10" s="62">
        <v>0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1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20.6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11.8</v>
      </c>
      <c r="C11" s="73">
        <v>17.5</v>
      </c>
      <c r="D11" s="44">
        <f t="shared" si="10"/>
        <v>17.5</v>
      </c>
      <c r="E11" s="44">
        <f t="shared" si="11"/>
        <v>17.5</v>
      </c>
      <c r="F11" s="74">
        <v>-0.4</v>
      </c>
      <c r="G11" s="74">
        <v>8.1</v>
      </c>
      <c r="H11" s="44">
        <f t="shared" si="12"/>
        <v>-0.4</v>
      </c>
      <c r="I11" s="44">
        <f t="shared" si="13"/>
        <v>-0.4</v>
      </c>
      <c r="J11" s="45">
        <f t="shared" si="0"/>
        <v>1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0.81102362204724421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16</v>
      </c>
      <c r="C12" s="62">
        <v>20.5</v>
      </c>
      <c r="D12" s="44">
        <f t="shared" si="10"/>
        <v>20.5</v>
      </c>
      <c r="E12" s="44">
        <f t="shared" si="11"/>
        <v>20.5</v>
      </c>
      <c r="F12" s="62">
        <v>6.3</v>
      </c>
      <c r="G12" s="62">
        <v>10.4</v>
      </c>
      <c r="H12" s="44">
        <f t="shared" si="12"/>
        <v>6.3</v>
      </c>
      <c r="I12" s="44">
        <f t="shared" si="13"/>
        <v>6.3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8</v>
      </c>
      <c r="AO12" t="s">
        <v>39</v>
      </c>
      <c r="AP12" s="60">
        <v>28</v>
      </c>
    </row>
    <row r="13" spans="1:42" s="17" customFormat="1" ht="14.1" customHeight="1" x14ac:dyDescent="0.2">
      <c r="A13" s="18">
        <v>9</v>
      </c>
      <c r="B13" s="73">
        <v>14.2</v>
      </c>
      <c r="C13" s="87">
        <v>20.9</v>
      </c>
      <c r="D13" s="44">
        <f t="shared" si="10"/>
        <v>20.9</v>
      </c>
      <c r="E13" s="44">
        <f t="shared" si="11"/>
        <v>20.9</v>
      </c>
      <c r="F13" s="88">
        <v>4.5999999999999996</v>
      </c>
      <c r="G13" s="74">
        <v>12.7</v>
      </c>
      <c r="H13" s="44">
        <f t="shared" si="12"/>
        <v>4.5999999999999996</v>
      </c>
      <c r="I13" s="44">
        <f t="shared" si="13"/>
        <v>4.5999999999999996</v>
      </c>
      <c r="J13" s="45">
        <f t="shared" si="0"/>
        <v>0</v>
      </c>
      <c r="K13" s="46"/>
      <c r="L13" s="3">
        <f t="shared" si="1"/>
        <v>0</v>
      </c>
      <c r="M13" s="91"/>
      <c r="N13" s="76" t="s">
        <v>101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0</v>
      </c>
      <c r="W13" s="50">
        <f t="shared" si="17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32" t="s">
        <v>43</v>
      </c>
      <c r="AN13" s="232"/>
      <c r="AO13" s="232"/>
      <c r="AP13" s="232"/>
    </row>
    <row r="14" spans="1:42" s="17" customFormat="1" ht="14.1" customHeight="1" x14ac:dyDescent="0.2">
      <c r="A14" s="61">
        <v>10</v>
      </c>
      <c r="B14" s="62">
        <v>14.1</v>
      </c>
      <c r="C14" s="62">
        <v>22.4</v>
      </c>
      <c r="D14" s="44">
        <f t="shared" si="10"/>
        <v>22.4</v>
      </c>
      <c r="E14" s="44">
        <f t="shared" si="11"/>
        <v>22.4</v>
      </c>
      <c r="F14" s="62">
        <v>4.9000000000000004</v>
      </c>
      <c r="G14" s="62">
        <v>12.6</v>
      </c>
      <c r="H14" s="44">
        <f t="shared" si="12"/>
        <v>4.9000000000000004</v>
      </c>
      <c r="I14" s="44">
        <f t="shared" si="13"/>
        <v>4.9000000000000004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0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4</v>
      </c>
      <c r="AO14" s="98"/>
      <c r="AP14" s="99"/>
    </row>
    <row r="15" spans="1:42" s="17" customFormat="1" ht="14.1" customHeight="1" x14ac:dyDescent="0.2">
      <c r="A15" s="18">
        <v>11</v>
      </c>
      <c r="B15" s="73">
        <v>18</v>
      </c>
      <c r="C15" s="204">
        <v>22.9</v>
      </c>
      <c r="D15" s="44">
        <f t="shared" si="10"/>
        <v>22.9</v>
      </c>
      <c r="E15" s="44">
        <f t="shared" si="11"/>
        <v>22.9</v>
      </c>
      <c r="F15" s="205">
        <v>8.6</v>
      </c>
      <c r="G15" s="74">
        <v>11.2</v>
      </c>
      <c r="H15" s="44">
        <f t="shared" si="12"/>
        <v>8.6</v>
      </c>
      <c r="I15" s="44">
        <f t="shared" si="13"/>
        <v>8.6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0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16.2</v>
      </c>
      <c r="C16" s="62">
        <v>19.2</v>
      </c>
      <c r="D16" s="44">
        <f t="shared" si="10"/>
        <v>19.2</v>
      </c>
      <c r="E16" s="44">
        <f t="shared" si="11"/>
        <v>19.2</v>
      </c>
      <c r="F16" s="62">
        <v>6.4</v>
      </c>
      <c r="G16" s="62">
        <v>11.3</v>
      </c>
      <c r="H16" s="44">
        <f t="shared" si="12"/>
        <v>6.4</v>
      </c>
      <c r="I16" s="44">
        <f t="shared" si="13"/>
        <v>6.4</v>
      </c>
      <c r="J16" s="45">
        <f t="shared" si="0"/>
        <v>0</v>
      </c>
      <c r="K16" s="46"/>
      <c r="L16" s="3">
        <f t="shared" si="1"/>
        <v>0</v>
      </c>
      <c r="M16" s="49"/>
      <c r="N16" s="62" t="s">
        <v>101</v>
      </c>
      <c r="O16" s="44">
        <f t="shared" si="2"/>
        <v>0</v>
      </c>
      <c r="P16" s="48">
        <f t="shared" si="3"/>
        <v>0</v>
      </c>
      <c r="Q16" s="95"/>
      <c r="R16" s="64" t="s">
        <v>101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6">
        <v>0</v>
      </c>
      <c r="Y16" s="66">
        <v>0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9</v>
      </c>
      <c r="AO16" s="100"/>
      <c r="AP16" s="99"/>
    </row>
    <row r="17" spans="1:43" s="17" customFormat="1" ht="14.1" customHeight="1" x14ac:dyDescent="0.2">
      <c r="A17" s="18">
        <v>13</v>
      </c>
      <c r="B17" s="73">
        <v>11.3</v>
      </c>
      <c r="C17" s="87">
        <v>11.9</v>
      </c>
      <c r="D17" s="44">
        <f t="shared" si="10"/>
        <v>11.9</v>
      </c>
      <c r="E17" s="44">
        <f t="shared" si="11"/>
        <v>11.9</v>
      </c>
      <c r="F17" s="88">
        <v>5.5</v>
      </c>
      <c r="G17" s="74">
        <v>4.3</v>
      </c>
      <c r="H17" s="44">
        <f t="shared" si="12"/>
        <v>4.3</v>
      </c>
      <c r="I17" s="44">
        <f t="shared" si="13"/>
        <v>4.3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6</v>
      </c>
      <c r="AQ17" s="96"/>
    </row>
    <row r="18" spans="1:43" s="17" customFormat="1" ht="14.1" customHeight="1" x14ac:dyDescent="0.2">
      <c r="A18" s="61">
        <v>14</v>
      </c>
      <c r="B18" s="62">
        <v>7.2</v>
      </c>
      <c r="C18" s="64">
        <v>13.3</v>
      </c>
      <c r="D18" s="44">
        <f t="shared" si="10"/>
        <v>13.3</v>
      </c>
      <c r="E18" s="44">
        <f t="shared" si="11"/>
        <v>13.3</v>
      </c>
      <c r="F18" s="206">
        <v>-2.5</v>
      </c>
      <c r="G18" s="64">
        <v>4.3</v>
      </c>
      <c r="H18" s="44">
        <f t="shared" si="12"/>
        <v>-2.5</v>
      </c>
      <c r="I18" s="44">
        <f t="shared" si="13"/>
        <v>-2.5</v>
      </c>
      <c r="J18" s="45">
        <f t="shared" si="0"/>
        <v>1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93</v>
      </c>
      <c r="AN18" s="201">
        <f>SUM(T5:T34)</f>
        <v>0</v>
      </c>
      <c r="AQ18" s="96"/>
    </row>
    <row r="19" spans="1:43" s="17" customFormat="1" ht="14.1" customHeight="1" x14ac:dyDescent="0.2">
      <c r="A19" s="18">
        <v>15</v>
      </c>
      <c r="B19" s="87">
        <v>11.3</v>
      </c>
      <c r="C19" s="73">
        <v>17.899999999999999</v>
      </c>
      <c r="D19" s="44">
        <f t="shared" si="10"/>
        <v>17.899999999999999</v>
      </c>
      <c r="E19" s="44">
        <f t="shared" si="11"/>
        <v>17.899999999999999</v>
      </c>
      <c r="F19" s="74">
        <v>-0.8</v>
      </c>
      <c r="G19" s="88">
        <v>7.2</v>
      </c>
      <c r="H19" s="44">
        <f t="shared" si="12"/>
        <v>-0.8</v>
      </c>
      <c r="I19" s="44">
        <f t="shared" si="13"/>
        <v>-0.8</v>
      </c>
      <c r="J19" s="45">
        <f t="shared" si="0"/>
        <v>1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94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13.2</v>
      </c>
      <c r="C20" s="64">
        <v>19.8</v>
      </c>
      <c r="D20" s="44">
        <f t="shared" si="10"/>
        <v>19.8</v>
      </c>
      <c r="E20" s="44">
        <f t="shared" si="11"/>
        <v>19.8</v>
      </c>
      <c r="F20" s="64">
        <v>-0.3</v>
      </c>
      <c r="G20" s="64">
        <v>13.2</v>
      </c>
      <c r="H20" s="44">
        <f t="shared" si="12"/>
        <v>-0.3</v>
      </c>
      <c r="I20" s="44">
        <f t="shared" si="13"/>
        <v>-0.3</v>
      </c>
      <c r="J20" s="45">
        <f t="shared" si="0"/>
        <v>1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33" t="s">
        <v>48</v>
      </c>
      <c r="AN20" s="233"/>
      <c r="AO20" s="233"/>
      <c r="AP20" s="233"/>
    </row>
    <row r="21" spans="1:43" s="17" customFormat="1" ht="14.1" customHeight="1" x14ac:dyDescent="0.2">
      <c r="A21" s="18">
        <v>17</v>
      </c>
      <c r="B21" s="87">
        <v>14</v>
      </c>
      <c r="C21" s="73">
        <v>15</v>
      </c>
      <c r="D21" s="44">
        <f t="shared" si="10"/>
        <v>15</v>
      </c>
      <c r="E21" s="44">
        <f t="shared" si="11"/>
        <v>15</v>
      </c>
      <c r="F21" s="88">
        <v>7.8</v>
      </c>
      <c r="G21" s="88">
        <v>8.1999999999999993</v>
      </c>
      <c r="H21" s="44">
        <f t="shared" si="12"/>
        <v>7.8</v>
      </c>
      <c r="I21" s="44">
        <f t="shared" si="13"/>
        <v>7.8</v>
      </c>
      <c r="J21" s="45">
        <f t="shared" si="0"/>
        <v>0</v>
      </c>
      <c r="K21" s="46"/>
      <c r="L21" s="3">
        <f t="shared" si="1"/>
        <v>0</v>
      </c>
      <c r="M21" s="47"/>
      <c r="N21" s="73">
        <v>0.2</v>
      </c>
      <c r="O21" s="44">
        <f t="shared" si="2"/>
        <v>1</v>
      </c>
      <c r="P21" s="48">
        <f t="shared" si="3"/>
        <v>1.2</v>
      </c>
      <c r="Q21" s="92"/>
      <c r="R21" s="74">
        <v>1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9" t="s">
        <v>49</v>
      </c>
      <c r="AN21" s="219"/>
      <c r="AO21" s="219"/>
      <c r="AP21" s="219"/>
    </row>
    <row r="22" spans="1:43" s="17" customFormat="1" ht="14.1" customHeight="1" x14ac:dyDescent="0.2">
      <c r="A22" s="61">
        <v>18</v>
      </c>
      <c r="B22" s="206">
        <v>8.1999999999999993</v>
      </c>
      <c r="C22" s="206">
        <v>8.1999999999999993</v>
      </c>
      <c r="D22" s="44">
        <f t="shared" si="10"/>
        <v>8.1999999999999993</v>
      </c>
      <c r="E22" s="44">
        <f t="shared" si="11"/>
        <v>8.1999999999999993</v>
      </c>
      <c r="F22" s="62">
        <v>5.2</v>
      </c>
      <c r="G22" s="64">
        <v>5.8</v>
      </c>
      <c r="H22" s="44">
        <f t="shared" si="12"/>
        <v>5.2</v>
      </c>
      <c r="I22" s="44">
        <f t="shared" si="13"/>
        <v>5.2</v>
      </c>
      <c r="J22" s="45">
        <f t="shared" si="0"/>
        <v>0</v>
      </c>
      <c r="K22" s="46"/>
      <c r="L22" s="3">
        <f t="shared" si="1"/>
        <v>0</v>
      </c>
      <c r="M22" s="85"/>
      <c r="N22" s="64">
        <v>1</v>
      </c>
      <c r="O22" s="44">
        <f t="shared" si="2"/>
        <v>1</v>
      </c>
      <c r="P22" s="48">
        <f t="shared" si="3"/>
        <v>1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10.7</v>
      </c>
      <c r="C23" s="73">
        <v>16.2</v>
      </c>
      <c r="D23" s="44">
        <f t="shared" si="10"/>
        <v>16.2</v>
      </c>
      <c r="E23" s="44">
        <f t="shared" si="11"/>
        <v>16.2</v>
      </c>
      <c r="F23" s="74">
        <v>6.3</v>
      </c>
      <c r="G23" s="74">
        <v>8.4</v>
      </c>
      <c r="H23" s="44">
        <f t="shared" si="12"/>
        <v>6.3</v>
      </c>
      <c r="I23" s="44">
        <f t="shared" si="13"/>
        <v>6.3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11.3</v>
      </c>
      <c r="C24" s="64">
        <v>17.100000000000001</v>
      </c>
      <c r="D24" s="44">
        <f t="shared" si="10"/>
        <v>17.100000000000001</v>
      </c>
      <c r="E24" s="44">
        <f t="shared" si="11"/>
        <v>17.100000000000001</v>
      </c>
      <c r="F24" s="62">
        <v>1.7</v>
      </c>
      <c r="G24" s="64">
        <v>8</v>
      </c>
      <c r="H24" s="44">
        <f t="shared" si="12"/>
        <v>1.7</v>
      </c>
      <c r="I24" s="44">
        <f t="shared" si="13"/>
        <v>1.7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9" t="s">
        <v>52</v>
      </c>
      <c r="AN24" s="219"/>
      <c r="AO24" s="219"/>
      <c r="AP24" s="219"/>
    </row>
    <row r="25" spans="1:43" s="17" customFormat="1" ht="14.1" customHeight="1" x14ac:dyDescent="0.2">
      <c r="A25" s="18">
        <v>21</v>
      </c>
      <c r="B25" s="87">
        <v>13.1</v>
      </c>
      <c r="C25" s="73">
        <v>18.7</v>
      </c>
      <c r="D25" s="44">
        <f t="shared" si="10"/>
        <v>18.7</v>
      </c>
      <c r="E25" s="44">
        <f t="shared" si="11"/>
        <v>18.7</v>
      </c>
      <c r="F25" s="88">
        <v>0.6</v>
      </c>
      <c r="G25" s="88">
        <v>9.3000000000000007</v>
      </c>
      <c r="H25" s="44">
        <f t="shared" si="12"/>
        <v>0.6</v>
      </c>
      <c r="I25" s="44">
        <f t="shared" si="13"/>
        <v>0.6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11.8</v>
      </c>
      <c r="C26" s="64">
        <v>20</v>
      </c>
      <c r="D26" s="44">
        <f t="shared" si="10"/>
        <v>20</v>
      </c>
      <c r="E26" s="44">
        <f t="shared" si="11"/>
        <v>20</v>
      </c>
      <c r="F26" s="62">
        <v>1</v>
      </c>
      <c r="G26" s="64">
        <v>9.9</v>
      </c>
      <c r="H26" s="44">
        <f t="shared" si="12"/>
        <v>1</v>
      </c>
      <c r="I26" s="44">
        <f t="shared" si="13"/>
        <v>1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12.2</v>
      </c>
      <c r="C27" s="73">
        <v>20.8</v>
      </c>
      <c r="D27" s="44">
        <f t="shared" si="10"/>
        <v>20.8</v>
      </c>
      <c r="E27" s="44">
        <f t="shared" si="11"/>
        <v>20.8</v>
      </c>
      <c r="F27" s="74">
        <v>1.4</v>
      </c>
      <c r="G27" s="88">
        <v>10.6</v>
      </c>
      <c r="H27" s="44">
        <f t="shared" si="12"/>
        <v>1.4</v>
      </c>
      <c r="I27" s="44">
        <f t="shared" si="13"/>
        <v>1.4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14.3</v>
      </c>
      <c r="C28" s="62">
        <v>20.399999999999999</v>
      </c>
      <c r="D28" s="44">
        <f t="shared" si="10"/>
        <v>20.399999999999999</v>
      </c>
      <c r="E28" s="44">
        <f t="shared" si="11"/>
        <v>20.399999999999999</v>
      </c>
      <c r="F28" s="64">
        <v>2.2999999999999998</v>
      </c>
      <c r="G28" s="64">
        <v>11.6</v>
      </c>
      <c r="H28" s="44">
        <f t="shared" si="12"/>
        <v>2.2999999999999998</v>
      </c>
      <c r="I28" s="44">
        <f t="shared" si="13"/>
        <v>2.2999999999999998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12.1</v>
      </c>
      <c r="C29" s="73">
        <v>19.399999999999999</v>
      </c>
      <c r="D29" s="44">
        <f t="shared" si="10"/>
        <v>19.399999999999999</v>
      </c>
      <c r="E29" s="44">
        <f t="shared" si="11"/>
        <v>19.399999999999999</v>
      </c>
      <c r="F29" s="74">
        <v>3</v>
      </c>
      <c r="G29" s="120">
        <v>10</v>
      </c>
      <c r="H29" s="44">
        <f t="shared" si="12"/>
        <v>3</v>
      </c>
      <c r="I29" s="44">
        <f t="shared" si="13"/>
        <v>3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12.8</v>
      </c>
      <c r="C30" s="62">
        <v>19.3</v>
      </c>
      <c r="D30" s="44">
        <f t="shared" si="10"/>
        <v>19.3</v>
      </c>
      <c r="E30" s="44">
        <f t="shared" si="11"/>
        <v>19.3</v>
      </c>
      <c r="F30" s="64">
        <v>4.9000000000000004</v>
      </c>
      <c r="G30" s="64">
        <v>8.4</v>
      </c>
      <c r="H30" s="44">
        <f t="shared" si="12"/>
        <v>4.9000000000000004</v>
      </c>
      <c r="I30" s="44">
        <f t="shared" si="13"/>
        <v>4.9000000000000004</v>
      </c>
      <c r="J30" s="45">
        <f t="shared" si="0"/>
        <v>0</v>
      </c>
      <c r="K30" s="46"/>
      <c r="L30" s="3">
        <f t="shared" si="1"/>
        <v>0</v>
      </c>
      <c r="M30" s="85"/>
      <c r="N30" s="122">
        <v>1</v>
      </c>
      <c r="O30" s="44">
        <f t="shared" si="2"/>
        <v>1</v>
      </c>
      <c r="P30" s="48">
        <f t="shared" si="3"/>
        <v>1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9.1999999999999993</v>
      </c>
      <c r="C31" s="73">
        <v>13.3</v>
      </c>
      <c r="D31" s="44">
        <f t="shared" si="10"/>
        <v>13.3</v>
      </c>
      <c r="E31" s="44">
        <f t="shared" si="11"/>
        <v>13.3</v>
      </c>
      <c r="F31" s="74">
        <v>6.7</v>
      </c>
      <c r="G31" s="88">
        <v>9.1999999999999993</v>
      </c>
      <c r="H31" s="44">
        <f t="shared" si="12"/>
        <v>6.7</v>
      </c>
      <c r="I31" s="44">
        <f t="shared" si="13"/>
        <v>6.7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1</v>
      </c>
      <c r="P31" s="48">
        <f t="shared" si="3"/>
        <v>1.4</v>
      </c>
      <c r="Q31" s="65"/>
      <c r="R31" s="88">
        <v>1.4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9" t="s">
        <v>59</v>
      </c>
      <c r="AN31" s="219"/>
      <c r="AO31" s="219"/>
      <c r="AP31" s="219"/>
    </row>
    <row r="32" spans="1:43" s="17" customFormat="1" ht="14.1" customHeight="1" x14ac:dyDescent="0.2">
      <c r="A32" s="61">
        <v>28</v>
      </c>
      <c r="B32" s="64">
        <v>10.1</v>
      </c>
      <c r="C32" s="62">
        <v>7.8</v>
      </c>
      <c r="D32" s="44">
        <f t="shared" si="10"/>
        <v>10.1</v>
      </c>
      <c r="E32" s="44">
        <f t="shared" si="11"/>
        <v>10.1</v>
      </c>
      <c r="F32" s="64">
        <v>7.2</v>
      </c>
      <c r="G32" s="64">
        <v>6.3</v>
      </c>
      <c r="H32" s="44">
        <f t="shared" si="12"/>
        <v>6.3</v>
      </c>
      <c r="I32" s="44">
        <f t="shared" si="13"/>
        <v>6.3</v>
      </c>
      <c r="J32" s="45">
        <f t="shared" si="0"/>
        <v>0</v>
      </c>
      <c r="K32" s="46"/>
      <c r="L32" s="3">
        <f t="shared" si="1"/>
        <v>0</v>
      </c>
      <c r="M32" s="207"/>
      <c r="N32" s="206">
        <v>7.4</v>
      </c>
      <c r="O32" s="44">
        <f t="shared" si="2"/>
        <v>1</v>
      </c>
      <c r="P32" s="48">
        <f t="shared" si="3"/>
        <v>8</v>
      </c>
      <c r="Q32" s="208"/>
      <c r="R32" s="206">
        <v>0.6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>
        <v>8.5</v>
      </c>
      <c r="C33" s="124">
        <v>13.4</v>
      </c>
      <c r="D33" s="44">
        <f t="shared" si="10"/>
        <v>13.4</v>
      </c>
      <c r="E33" s="44">
        <f t="shared" si="11"/>
        <v>13.4</v>
      </c>
      <c r="F33" s="123">
        <v>5.9</v>
      </c>
      <c r="G33" s="123">
        <v>8</v>
      </c>
      <c r="H33" s="44">
        <f t="shared" si="12"/>
        <v>5.9</v>
      </c>
      <c r="I33" s="44">
        <f t="shared" si="13"/>
        <v>5.9</v>
      </c>
      <c r="J33" s="45">
        <f t="shared" si="0"/>
        <v>0</v>
      </c>
      <c r="K33" s="46"/>
      <c r="L33" s="3">
        <f t="shared" si="1"/>
        <v>0</v>
      </c>
      <c r="M33" s="92"/>
      <c r="N33" s="124">
        <v>5.8</v>
      </c>
      <c r="O33" s="44">
        <f t="shared" si="2"/>
        <v>1</v>
      </c>
      <c r="P33" s="48">
        <f t="shared" si="3"/>
        <v>6.3999999999999995</v>
      </c>
      <c r="Q33" s="92"/>
      <c r="R33" s="124">
        <v>0.6</v>
      </c>
      <c r="S33" s="44">
        <f t="shared" si="14"/>
        <v>0</v>
      </c>
      <c r="T33" s="44">
        <f t="shared" si="15"/>
        <v>0</v>
      </c>
      <c r="U33" s="50">
        <f t="shared" si="18"/>
        <v>1</v>
      </c>
      <c r="V33" s="50">
        <f t="shared" si="16"/>
        <v>1</v>
      </c>
      <c r="W33" s="50">
        <f t="shared" si="17"/>
        <v>1</v>
      </c>
      <c r="X33" s="125">
        <v>0</v>
      </c>
      <c r="Y33" s="125">
        <v>1</v>
      </c>
      <c r="Z33" s="126"/>
      <c r="AA33" s="126">
        <v>1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9" t="s">
        <v>61</v>
      </c>
      <c r="AN33" s="219"/>
      <c r="AO33" s="219"/>
      <c r="AP33" s="219"/>
    </row>
    <row r="34" spans="1:42" s="17" customFormat="1" ht="14.1" customHeight="1" x14ac:dyDescent="0.2">
      <c r="A34" s="29">
        <v>30</v>
      </c>
      <c r="B34" s="123">
        <v>10.1</v>
      </c>
      <c r="C34" s="124">
        <v>12.2</v>
      </c>
      <c r="D34" s="44">
        <f t="shared" si="10"/>
        <v>12.2</v>
      </c>
      <c r="E34" s="44">
        <f t="shared" si="11"/>
        <v>12.2</v>
      </c>
      <c r="F34" s="124">
        <v>5.5</v>
      </c>
      <c r="G34" s="124">
        <v>6.3</v>
      </c>
      <c r="H34" s="44">
        <f t="shared" si="12"/>
        <v>5.5</v>
      </c>
      <c r="I34" s="44">
        <f t="shared" si="13"/>
        <v>5.5</v>
      </c>
      <c r="J34" s="45">
        <f t="shared" si="0"/>
        <v>0</v>
      </c>
      <c r="K34" s="46"/>
      <c r="L34" s="3">
        <f t="shared" si="1"/>
        <v>0</v>
      </c>
      <c r="M34" s="92"/>
      <c r="N34" s="124">
        <v>0.6</v>
      </c>
      <c r="O34" s="44">
        <f t="shared" si="2"/>
        <v>1</v>
      </c>
      <c r="P34" s="48">
        <f t="shared" si="3"/>
        <v>0.6</v>
      </c>
      <c r="Q34" s="77"/>
      <c r="R34" s="124" t="s">
        <v>101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1</v>
      </c>
      <c r="W34" s="50">
        <f t="shared" si="17"/>
        <v>1</v>
      </c>
      <c r="X34" s="125">
        <v>0</v>
      </c>
      <c r="Y34" s="125">
        <v>1</v>
      </c>
      <c r="Z34" s="126"/>
      <c r="AA34" s="126">
        <v>1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9" t="s">
        <v>63</v>
      </c>
      <c r="AN35" s="219"/>
      <c r="AO35" s="219"/>
      <c r="AP35" s="219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354.90000000000003</v>
      </c>
      <c r="C37" s="142">
        <f t="shared" si="19"/>
        <v>497.2</v>
      </c>
      <c r="D37" s="142">
        <f>SUM(D5:D34)</f>
        <v>499.5</v>
      </c>
      <c r="E37" s="142">
        <f t="shared" si="19"/>
        <v>499.5</v>
      </c>
      <c r="F37" s="142">
        <f t="shared" si="19"/>
        <v>124.00000000000001</v>
      </c>
      <c r="G37" s="142">
        <f t="shared" si="19"/>
        <v>258.89999999999998</v>
      </c>
      <c r="H37" s="142">
        <f t="shared" si="19"/>
        <v>118.00000000000001</v>
      </c>
      <c r="I37" s="142">
        <f>SUM(I5:I34)</f>
        <v>118.00000000000001</v>
      </c>
      <c r="J37" s="143"/>
      <c r="K37" s="142">
        <f>SUM(K5:K34)</f>
        <v>0</v>
      </c>
      <c r="L37" s="3"/>
      <c r="M37" s="144"/>
      <c r="N37" s="145">
        <f>SUM(N5:N34)</f>
        <v>16.200000000000003</v>
      </c>
      <c r="O37" s="142"/>
      <c r="P37" s="146"/>
      <c r="Q37" s="144"/>
      <c r="R37" s="142">
        <f>SUM(R5:R34)</f>
        <v>4.4000000000000004</v>
      </c>
      <c r="S37" s="142"/>
      <c r="T37" s="142"/>
      <c r="U37" s="142"/>
      <c r="V37" s="142">
        <f>SUM(V5:V34)</f>
        <v>9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11.830000000000002</v>
      </c>
      <c r="C38" s="142">
        <f t="shared" si="20"/>
        <v>16.573333333333334</v>
      </c>
      <c r="D38" s="142">
        <f>AVERAGE(D5:D34)</f>
        <v>16.649999999999999</v>
      </c>
      <c r="E38" s="142">
        <f t="shared" si="20"/>
        <v>16.649999999999999</v>
      </c>
      <c r="F38" s="142">
        <f t="shared" si="20"/>
        <v>4.1333333333333337</v>
      </c>
      <c r="G38" s="142">
        <f t="shared" si="20"/>
        <v>8.629999999999999</v>
      </c>
      <c r="H38" s="142">
        <f t="shared" si="20"/>
        <v>3.933333333333334</v>
      </c>
      <c r="I38" s="142">
        <f>AVERAGE(I5:I34)</f>
        <v>3.933333333333334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18</v>
      </c>
      <c r="C39" s="142">
        <f t="shared" si="21"/>
        <v>22.9</v>
      </c>
      <c r="D39" s="142">
        <f>MAX(D5:D34)</f>
        <v>22.9</v>
      </c>
      <c r="E39" s="142">
        <f t="shared" si="21"/>
        <v>22.9</v>
      </c>
      <c r="F39" s="142">
        <f t="shared" si="21"/>
        <v>8.6</v>
      </c>
      <c r="G39" s="142">
        <f t="shared" si="21"/>
        <v>13.2</v>
      </c>
      <c r="H39" s="142">
        <f t="shared" si="21"/>
        <v>8.6</v>
      </c>
      <c r="I39" s="142">
        <f>MAX(I5:I34)</f>
        <v>8.6</v>
      </c>
      <c r="J39" s="143"/>
      <c r="K39" s="142">
        <f>MAX(K5:K34)</f>
        <v>0</v>
      </c>
      <c r="L39" s="3"/>
      <c r="M39" s="144"/>
      <c r="N39" s="160">
        <f>MAX(N5:N34)</f>
        <v>7.4</v>
      </c>
      <c r="O39" s="142"/>
      <c r="P39" s="146"/>
      <c r="Q39" s="144"/>
      <c r="R39" s="142">
        <f>MAX(R5:R34)</f>
        <v>1.4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9" t="s">
        <v>71</v>
      </c>
      <c r="AN39" s="219"/>
      <c r="AO39" s="219"/>
      <c r="AP39" s="219"/>
    </row>
    <row r="40" spans="1:42" s="28" customFormat="1" ht="14.1" customHeight="1" x14ac:dyDescent="0.2">
      <c r="A40" s="162" t="s">
        <v>74</v>
      </c>
      <c r="B40" s="163">
        <f t="shared" ref="B40:H40" si="22">MIN(B5:B34)</f>
        <v>6.1</v>
      </c>
      <c r="C40" s="163">
        <f t="shared" si="22"/>
        <v>7.8</v>
      </c>
      <c r="D40" s="163">
        <f>MIN(D5:D34)</f>
        <v>8.1999999999999993</v>
      </c>
      <c r="E40" s="163">
        <f t="shared" si="22"/>
        <v>8.1999999999999993</v>
      </c>
      <c r="F40" s="163">
        <f t="shared" si="22"/>
        <v>-2.5</v>
      </c>
      <c r="G40" s="163">
        <f t="shared" si="22"/>
        <v>4.3</v>
      </c>
      <c r="H40" s="163">
        <f t="shared" si="22"/>
        <v>-2.5</v>
      </c>
      <c r="I40" s="163">
        <f>MIN(I5:I34)</f>
        <v>-2.5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16" t="s">
        <v>76</v>
      </c>
      <c r="B42" s="216"/>
      <c r="C42" s="178">
        <f>D38</f>
        <v>16.649999999999999</v>
      </c>
      <c r="D42" s="178"/>
      <c r="E42" s="179"/>
      <c r="F42"/>
      <c r="G42" s="217" t="s">
        <v>77</v>
      </c>
      <c r="H42" s="217"/>
      <c r="I42" s="217"/>
      <c r="J42" s="217"/>
      <c r="K42" s="217"/>
      <c r="L42" s="217"/>
      <c r="M42" s="217"/>
      <c r="N42" s="217"/>
      <c r="O42" s="180"/>
      <c r="P42" s="181"/>
      <c r="Q42" s="218">
        <f>C42-AN42</f>
        <v>4.6499999999999986</v>
      </c>
      <c r="R42" s="218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12</v>
      </c>
      <c r="AO42" s="182"/>
      <c r="AP42" s="182"/>
    </row>
    <row r="43" spans="1:42" ht="36.6" customHeight="1" x14ac:dyDescent="0.2">
      <c r="A43" s="217" t="s">
        <v>79</v>
      </c>
      <c r="B43" s="217"/>
      <c r="C43" s="178">
        <f>I38</f>
        <v>3.933333333333334</v>
      </c>
      <c r="D43" s="194"/>
      <c r="G43" s="217" t="s">
        <v>77</v>
      </c>
      <c r="H43" s="217"/>
      <c r="I43" s="217"/>
      <c r="J43" s="217"/>
      <c r="K43" s="217"/>
      <c r="L43" s="217"/>
      <c r="M43" s="217"/>
      <c r="N43" s="217"/>
      <c r="O43" s="180"/>
      <c r="P43" s="181"/>
      <c r="Q43" s="218">
        <f>C43-AN43</f>
        <v>0.5333333333333341</v>
      </c>
      <c r="R43" s="218"/>
      <c r="S43" s="198"/>
      <c r="T43" s="198"/>
      <c r="AM43" s="184" t="s">
        <v>80</v>
      </c>
      <c r="AN43" s="185">
        <v>3.4</v>
      </c>
    </row>
    <row r="44" spans="1:42" ht="36.6" customHeight="1" x14ac:dyDescent="0.2">
      <c r="A44" s="214" t="s">
        <v>81</v>
      </c>
      <c r="B44" s="214"/>
      <c r="C44" s="188">
        <f>AN10</f>
        <v>20.6</v>
      </c>
      <c r="D44" s="194"/>
      <c r="G44" s="214" t="s">
        <v>100</v>
      </c>
      <c r="H44" s="214"/>
      <c r="I44" s="214"/>
      <c r="J44" s="214"/>
      <c r="K44" s="214"/>
      <c r="L44" s="214"/>
      <c r="M44" s="214"/>
      <c r="N44" s="214"/>
      <c r="O44" s="189"/>
      <c r="P44" s="190"/>
      <c r="Q44" s="215">
        <f>(AN10/(AN44*(W37/A34)))</f>
        <v>0.34333333333333338</v>
      </c>
      <c r="R44" s="215"/>
      <c r="S44" s="199"/>
      <c r="T44" s="199"/>
      <c r="X44" s="209" t="s">
        <v>99</v>
      </c>
      <c r="Y44" s="210"/>
      <c r="Z44" s="210"/>
      <c r="AA44" s="210"/>
      <c r="AB44" s="210"/>
      <c r="AC44" s="210"/>
      <c r="AD44" s="210"/>
      <c r="AE44" s="210"/>
      <c r="AF44" s="203"/>
      <c r="AG44" s="211">
        <f>AN10/AN44</f>
        <v>0.34333333333333338</v>
      </c>
      <c r="AH44" s="212"/>
      <c r="AI44" s="212"/>
      <c r="AJ44" s="212"/>
      <c r="AK44" s="212"/>
      <c r="AL44" s="213"/>
      <c r="AM44" s="186" t="s">
        <v>82</v>
      </c>
      <c r="AN44" s="187">
        <v>60</v>
      </c>
    </row>
    <row r="45" spans="1:42" ht="30.75" customHeight="1" x14ac:dyDescent="0.2">
      <c r="A45" s="220" t="s">
        <v>83</v>
      </c>
      <c r="B45" s="220"/>
      <c r="C45" s="202">
        <f>(C42+C43)/2</f>
        <v>10.291666666666666</v>
      </c>
      <c r="D45" s="195"/>
      <c r="G45" s="220" t="s">
        <v>77</v>
      </c>
      <c r="H45" s="220"/>
      <c r="I45" s="220"/>
      <c r="J45" s="220"/>
      <c r="K45" s="220"/>
      <c r="L45" s="220"/>
      <c r="M45" s="220"/>
      <c r="N45" s="220"/>
      <c r="O45" s="191"/>
      <c r="P45" s="192"/>
      <c r="Q45" s="221">
        <f>C45-AN45</f>
        <v>2.5916666666666659</v>
      </c>
      <c r="R45" s="221"/>
      <c r="S45" s="200"/>
      <c r="T45" s="200"/>
      <c r="AM45" s="193" t="s">
        <v>84</v>
      </c>
      <c r="AN45" s="202">
        <f>(AN42+AN43)/2</f>
        <v>7.7</v>
      </c>
    </row>
  </sheetData>
  <sheetProtection selectLockedCells="1" selectUnlockedCells="1"/>
  <mergeCells count="32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N42"/>
    <mergeCell ref="Q42:R42"/>
    <mergeCell ref="A43:B43"/>
    <mergeCell ref="G43:N43"/>
    <mergeCell ref="Q43:R43"/>
    <mergeCell ref="X44:AE44"/>
    <mergeCell ref="AG44:AL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2020-05-01T12:34:21Z</dcterms:modified>
</cp:coreProperties>
</file>