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9AF60272-9EDB-43DC-8912-8C47F87236B9}" xr6:coauthVersionLast="36" xr6:coauthVersionMax="36" xr10:uidLastSave="{00000000-0000-0000-0000-000000000000}"/>
  <bookViews>
    <workbookView xWindow="0" yWindow="0" windowWidth="19200" windowHeight="707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J10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Q44" i="1" s="1"/>
  <c r="J6" i="1"/>
  <c r="AM14" i="1" l="1"/>
  <c r="AM11" i="1"/>
  <c r="C44" i="1"/>
  <c r="C45" i="1"/>
  <c r="Q45" i="1" s="1"/>
</calcChain>
</file>

<file path=xl/sharedStrings.xml><?xml version="1.0" encoding="utf-8"?>
<sst xmlns="http://schemas.openxmlformats.org/spreadsheetml/2006/main" count="640" uniqueCount="104">
  <si>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</si>
  <si>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</si>
  <si>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</si>
  <si>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</si>
  <si>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</si>
  <si>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</si>
  <si>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</si>
  <si>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</si>
  <si>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</si>
  <si>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</si>
  <si>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</si>
  <si>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</si>
  <si>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</si>
  <si>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</si>
  <si>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</si>
  <si>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</si>
  <si>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</si>
  <si>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</si>
  <si>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</si>
  <si>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</si>
  <si>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</si>
  <si>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</si>
  <si>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</si>
  <si>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</si>
  <si>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</si>
  <si>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</si>
  <si>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</si>
  <si>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</si>
  <si>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</si>
  <si>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</si>
  <si>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</si>
  <si>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</si>
  <si>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</si>
  <si>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</si>
  <si>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</si>
  <si>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</si>
  <si>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</si>
  <si>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</si>
  <si>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</si>
  <si>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</si>
  <si>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</si>
  <si>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</si>
  <si>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</si>
  <si>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</si>
  <si>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</si>
  <si>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</si>
  <si>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</si>
  <si>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</si>
  <si>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</si>
  <si>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</si>
  <si>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</si>
  <si>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</si>
  <si>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</si>
  <si>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</si>
  <si>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</si>
  <si>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</si>
  <si>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</si>
  <si>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</si>
  <si>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</si>
  <si>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</si>
  <si>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</si>
  <si>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</si>
  <si>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</si>
  <si>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</si>
  <si>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</si>
  <si>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</si>
  <si>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</si>
  <si>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</si>
  <si>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</si>
  <si>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</si>
  <si>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</si>
  <si>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</si>
  <si>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</si>
  <si>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</si>
  <si>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</si>
  <si>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</si>
  <si>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</si>
  <si>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</si>
  <si>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</si>
  <si>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</si>
  <si>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</si>
  <si>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</si>
  <si>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</si>
  <si>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</si>
  <si>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</si>
  <si>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</si>
  <si>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</si>
  <si>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</si>
  <si>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</si>
  <si>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</si>
  <si>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</si>
  <si>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</si>
  <si>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</si>
  <si>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</si>
  <si>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</si>
  <si>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</si>
  <si>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</si>
  <si>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</si>
  <si>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</si>
  <si>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</si>
  <si>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</si>
  <si>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</si>
  <si>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MAY 2019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</si>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</sst>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workbookViewId="0">
      <pane ySplit="4" topLeftCell="A27" activePane="bottomLeft" state="frozen"/>
      <selection pane="bottomLeft" activeCell="K35" sqref="K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07" t="s">
        <v>100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6"/>
      <c r="AL1" s="208" t="s">
        <v>101</v>
      </c>
      <c r="AM1" s="208"/>
      <c r="AN1" s="208"/>
      <c r="AO1" s="208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09" t="s">
        <v>1</v>
      </c>
      <c r="N2" s="209"/>
      <c r="O2" s="209"/>
      <c r="P2" s="209"/>
      <c r="Q2" s="209"/>
      <c r="R2" s="209"/>
      <c r="S2" s="10"/>
      <c r="T2" s="10"/>
      <c r="U2" s="13"/>
      <c r="V2" s="10"/>
      <c r="W2" s="10"/>
      <c r="X2" s="14" t="s">
        <v>2</v>
      </c>
      <c r="Y2" s="210" t="s">
        <v>3</v>
      </c>
      <c r="Z2" s="210"/>
      <c r="AA2" s="210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1" t="s">
        <v>5</v>
      </c>
      <c r="N3" s="211"/>
      <c r="O3" s="211"/>
      <c r="P3" s="211"/>
      <c r="Q3" s="211"/>
      <c r="R3" s="211"/>
      <c r="S3" s="211"/>
      <c r="T3" s="211"/>
      <c r="U3" s="211"/>
      <c r="V3" s="23"/>
      <c r="W3" s="192"/>
      <c r="X3" s="24" t="s">
        <v>6</v>
      </c>
      <c r="Y3" s="25"/>
      <c r="Z3" s="26" t="s">
        <v>7</v>
      </c>
      <c r="AA3" s="27"/>
      <c r="AB3" s="212" t="s">
        <v>8</v>
      </c>
      <c r="AC3" s="212"/>
      <c r="AD3" s="212"/>
      <c r="AE3" s="212"/>
      <c r="AF3" s="212"/>
      <c r="AG3" s="212"/>
      <c r="AH3" s="212"/>
      <c r="AI3" s="212"/>
      <c r="AJ3" s="212"/>
      <c r="AK3" s="212"/>
      <c r="AL3" s="213" t="s">
        <v>102</v>
      </c>
      <c r="AM3" s="213"/>
      <c r="AN3" s="213"/>
      <c r="AO3" s="213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14" t="s">
        <v>17</v>
      </c>
      <c r="N4" s="214"/>
      <c r="O4" s="32" t="s">
        <v>96</v>
      </c>
      <c r="P4" s="33" t="s">
        <v>18</v>
      </c>
      <c r="Q4" s="215" t="s">
        <v>19</v>
      </c>
      <c r="R4" s="215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97</v>
      </c>
      <c r="AF4" s="40" t="s">
        <v>27</v>
      </c>
      <c r="AG4" s="40" t="s">
        <v>98</v>
      </c>
      <c r="AH4" s="40" t="s">
        <v>99</v>
      </c>
      <c r="AI4" s="41" t="s">
        <v>28</v>
      </c>
      <c r="AJ4" s="41" t="s">
        <v>29</v>
      </c>
      <c r="AK4" s="42" t="s">
        <v>30</v>
      </c>
      <c r="AL4" s="216" t="s">
        <v>31</v>
      </c>
      <c r="AM4" s="216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11.6</v>
      </c>
      <c r="C5" s="44">
        <v>14.5</v>
      </c>
      <c r="D5" s="44">
        <f>IF(OR(B5="",C5=""),"",MAX(B5,C5))</f>
        <v>14.5</v>
      </c>
      <c r="E5" s="44">
        <f>IF(B5="","",MAX(B5,C5))</f>
        <v>14.5</v>
      </c>
      <c r="F5" s="44">
        <v>8.6999999999999993</v>
      </c>
      <c r="G5" s="44">
        <v>9.4</v>
      </c>
      <c r="H5" s="44">
        <f>IF(F5="","",MIN(F5,G5))</f>
        <v>8.6999999999999993</v>
      </c>
      <c r="I5" s="44">
        <f>IF(OR(F5="",G5=""),"",MIN(F5,G5))</f>
        <v>8.6999999999999993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0.2</v>
      </c>
      <c r="O5" s="44">
        <f t="shared" ref="O5:O35" si="2">IF(SUM(N5,R5)&gt;0.1,1,0)</f>
        <v>1</v>
      </c>
      <c r="P5" s="48">
        <f t="shared" ref="P5:P35" si="3">SUM(N5,R5)</f>
        <v>0.2</v>
      </c>
      <c r="Q5" s="49"/>
      <c r="R5" s="44" t="s">
        <v>103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22.4</v>
      </c>
      <c r="AN5" s="59"/>
      <c r="AO5" s="60">
        <v>25</v>
      </c>
    </row>
    <row r="6" spans="1:41" s="17" customFormat="1" ht="12.75" customHeight="1" x14ac:dyDescent="0.25">
      <c r="A6" s="61">
        <v>2</v>
      </c>
      <c r="B6" s="62">
        <v>12.2</v>
      </c>
      <c r="C6" s="62">
        <v>15.1</v>
      </c>
      <c r="D6" s="44">
        <f t="shared" ref="D6:D35" si="9">IF(OR(B6="",C6=""),"",MAX(B6,C6))</f>
        <v>15.1</v>
      </c>
      <c r="E6" s="44">
        <f t="shared" ref="E6:E35" si="10">IF(B6="","",MAX(B6,C6))</f>
        <v>15.1</v>
      </c>
      <c r="F6" s="62">
        <v>4.3</v>
      </c>
      <c r="G6" s="62">
        <v>7.2</v>
      </c>
      <c r="H6" s="44">
        <f t="shared" ref="H6:H35" si="11">IF(F6="","",MIN(F6,G6))</f>
        <v>4.3</v>
      </c>
      <c r="I6" s="44">
        <f t="shared" ref="I6:I35" si="12">IF(OR(F6="",G6=""),"",MIN(F6,G6))</f>
        <v>4.3</v>
      </c>
      <c r="J6" s="45">
        <f t="shared" si="0"/>
        <v>0</v>
      </c>
      <c r="K6" s="46"/>
      <c r="L6" s="3">
        <f t="shared" si="1"/>
        <v>0</v>
      </c>
      <c r="M6" s="200"/>
      <c r="N6" s="199">
        <v>12</v>
      </c>
      <c r="O6" s="44">
        <f t="shared" si="2"/>
        <v>1</v>
      </c>
      <c r="P6" s="48">
        <f t="shared" si="3"/>
        <v>12</v>
      </c>
      <c r="Q6" s="201"/>
      <c r="R6" s="199">
        <v>0</v>
      </c>
      <c r="S6" s="44">
        <f t="shared" ref="S6:S35" si="13">IF(SUM(N6,R6)&gt;19.9,1,0)</f>
        <v>0</v>
      </c>
      <c r="T6" s="44">
        <f t="shared" ref="T6:T35" si="14">IF(SUM(N6,R6)&gt;9.9,1,0)</f>
        <v>1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1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-0.7</v>
      </c>
      <c r="AN6" s="59"/>
      <c r="AO6" s="60">
        <v>12</v>
      </c>
    </row>
    <row r="7" spans="1:41" s="17" customFormat="1" ht="14.15" customHeight="1" x14ac:dyDescent="0.25">
      <c r="A7" s="18">
        <v>3</v>
      </c>
      <c r="B7" s="73">
        <v>9.6</v>
      </c>
      <c r="C7" s="73">
        <v>12.6</v>
      </c>
      <c r="D7" s="44">
        <f t="shared" si="9"/>
        <v>12.6</v>
      </c>
      <c r="E7" s="44">
        <f t="shared" si="10"/>
        <v>12.6</v>
      </c>
      <c r="F7" s="74">
        <v>3.9</v>
      </c>
      <c r="G7" s="74">
        <v>6.4</v>
      </c>
      <c r="H7" s="44">
        <f t="shared" si="11"/>
        <v>3.9</v>
      </c>
      <c r="I7" s="44">
        <f t="shared" si="12"/>
        <v>3.9</v>
      </c>
      <c r="J7" s="45">
        <f t="shared" si="0"/>
        <v>0</v>
      </c>
      <c r="K7" s="75"/>
      <c r="L7" s="3">
        <f t="shared" si="1"/>
        <v>0</v>
      </c>
      <c r="M7" s="47"/>
      <c r="N7" s="76">
        <v>1.8</v>
      </c>
      <c r="O7" s="44">
        <f t="shared" si="2"/>
        <v>1</v>
      </c>
      <c r="P7" s="48">
        <f t="shared" si="3"/>
        <v>4.5999999999999996</v>
      </c>
      <c r="Q7" s="77"/>
      <c r="R7" s="74">
        <v>2.8</v>
      </c>
      <c r="S7" s="44">
        <f t="shared" si="13"/>
        <v>0</v>
      </c>
      <c r="T7" s="44">
        <f t="shared" si="14"/>
        <v>0</v>
      </c>
      <c r="U7" s="50">
        <f t="shared" si="4"/>
        <v>1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9.6</v>
      </c>
      <c r="AN7" s="59"/>
      <c r="AO7" s="60">
        <v>9</v>
      </c>
    </row>
    <row r="8" spans="1:41" s="17" customFormat="1" ht="12.75" customHeight="1" x14ac:dyDescent="0.25">
      <c r="A8" s="61">
        <v>4</v>
      </c>
      <c r="B8" s="62">
        <v>8.6</v>
      </c>
      <c r="C8" s="62">
        <v>12.2</v>
      </c>
      <c r="D8" s="44">
        <f t="shared" si="9"/>
        <v>12.2</v>
      </c>
      <c r="E8" s="44">
        <f t="shared" si="10"/>
        <v>12.2</v>
      </c>
      <c r="F8" s="62">
        <v>2.5</v>
      </c>
      <c r="G8" s="62">
        <v>4.2</v>
      </c>
      <c r="H8" s="44">
        <f t="shared" si="11"/>
        <v>2.5</v>
      </c>
      <c r="I8" s="44">
        <f t="shared" si="12"/>
        <v>2.5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1</v>
      </c>
      <c r="P8" s="48">
        <f t="shared" si="3"/>
        <v>0.2</v>
      </c>
      <c r="Q8" s="65"/>
      <c r="R8" s="64">
        <v>0.2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1</v>
      </c>
      <c r="W8" s="50">
        <f t="shared" si="16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1">
        <f>I39</f>
        <v>13.6</v>
      </c>
      <c r="AN8" s="191"/>
      <c r="AO8" s="60">
        <v>31</v>
      </c>
    </row>
    <row r="9" spans="1:41" s="17" customFormat="1" ht="12.75" customHeight="1" x14ac:dyDescent="0.25">
      <c r="A9" s="18">
        <v>5</v>
      </c>
      <c r="B9" s="73">
        <v>9.9</v>
      </c>
      <c r="C9" s="73">
        <v>12.9</v>
      </c>
      <c r="D9" s="44">
        <f t="shared" si="9"/>
        <v>12.9</v>
      </c>
      <c r="E9" s="44">
        <f t="shared" si="10"/>
        <v>12.9</v>
      </c>
      <c r="F9" s="74">
        <v>4.0999999999999996</v>
      </c>
      <c r="G9" s="74">
        <v>5.4</v>
      </c>
      <c r="H9" s="44">
        <f t="shared" si="11"/>
        <v>4.0999999999999996</v>
      </c>
      <c r="I9" s="44">
        <f t="shared" si="12"/>
        <v>4.0999999999999996</v>
      </c>
      <c r="J9" s="45">
        <f t="shared" si="0"/>
        <v>0</v>
      </c>
      <c r="K9" s="46"/>
      <c r="L9" s="3">
        <f t="shared" si="1"/>
        <v>0</v>
      </c>
      <c r="M9" s="86"/>
      <c r="N9" s="87" t="s">
        <v>103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10.7</v>
      </c>
      <c r="C10" s="62">
        <v>11.8</v>
      </c>
      <c r="D10" s="44">
        <f t="shared" si="9"/>
        <v>11.8</v>
      </c>
      <c r="E10" s="44">
        <f t="shared" si="10"/>
        <v>11.8</v>
      </c>
      <c r="F10" s="62">
        <v>3.6</v>
      </c>
      <c r="G10" s="62">
        <v>7.3</v>
      </c>
      <c r="H10" s="44">
        <f t="shared" si="11"/>
        <v>3.6</v>
      </c>
      <c r="I10" s="44">
        <f t="shared" si="12"/>
        <v>3.6</v>
      </c>
      <c r="J10" s="45">
        <f t="shared" si="0"/>
        <v>0</v>
      </c>
      <c r="K10" s="46"/>
      <c r="L10" s="3">
        <f t="shared" si="1"/>
        <v>0</v>
      </c>
      <c r="M10" s="49"/>
      <c r="N10" s="62" t="s">
        <v>103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51.4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11.4</v>
      </c>
      <c r="C11" s="73">
        <v>14.2</v>
      </c>
      <c r="D11" s="44">
        <f t="shared" si="9"/>
        <v>14.2</v>
      </c>
      <c r="E11" s="44">
        <f t="shared" si="10"/>
        <v>14.2</v>
      </c>
      <c r="F11" s="88">
        <v>5.5</v>
      </c>
      <c r="G11" s="74">
        <v>8.4</v>
      </c>
      <c r="H11" s="44">
        <f t="shared" si="11"/>
        <v>5.5</v>
      </c>
      <c r="I11" s="44">
        <f t="shared" si="12"/>
        <v>5.5</v>
      </c>
      <c r="J11" s="45">
        <f t="shared" si="0"/>
        <v>0</v>
      </c>
      <c r="K11" s="46"/>
      <c r="L11" s="3">
        <f t="shared" si="1"/>
        <v>0</v>
      </c>
      <c r="M11" s="91"/>
      <c r="N11" s="73" t="s">
        <v>103</v>
      </c>
      <c r="O11" s="44">
        <f t="shared" si="2"/>
        <v>1</v>
      </c>
      <c r="P11" s="48">
        <f t="shared" si="3"/>
        <v>6</v>
      </c>
      <c r="Q11" s="92"/>
      <c r="R11" s="74">
        <v>6</v>
      </c>
      <c r="S11" s="44">
        <f t="shared" si="13"/>
        <v>0</v>
      </c>
      <c r="T11" s="44">
        <f t="shared" si="14"/>
        <v>0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2.0236220472440944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9.4</v>
      </c>
      <c r="C12" s="62">
        <v>11.9</v>
      </c>
      <c r="D12" s="44">
        <f t="shared" si="9"/>
        <v>11.9</v>
      </c>
      <c r="E12" s="44">
        <f t="shared" si="10"/>
        <v>11.9</v>
      </c>
      <c r="F12" s="62">
        <v>6.8</v>
      </c>
      <c r="G12" s="62">
        <v>7.3</v>
      </c>
      <c r="H12" s="44">
        <f t="shared" si="11"/>
        <v>6.8</v>
      </c>
      <c r="I12" s="44">
        <f t="shared" si="12"/>
        <v>6.8</v>
      </c>
      <c r="J12" s="45">
        <f t="shared" si="0"/>
        <v>0</v>
      </c>
      <c r="K12" s="46"/>
      <c r="L12" s="3">
        <f t="shared" si="1"/>
        <v>0</v>
      </c>
      <c r="M12" s="49"/>
      <c r="N12" s="62">
        <v>2.8</v>
      </c>
      <c r="O12" s="44">
        <f t="shared" si="2"/>
        <v>1</v>
      </c>
      <c r="P12" s="48">
        <f t="shared" si="3"/>
        <v>9.1999999999999993</v>
      </c>
      <c r="Q12" s="92"/>
      <c r="R12" s="62">
        <v>6.4</v>
      </c>
      <c r="S12" s="44">
        <f t="shared" si="13"/>
        <v>0</v>
      </c>
      <c r="T12" s="44">
        <f t="shared" si="14"/>
        <v>0</v>
      </c>
      <c r="U12" s="50">
        <f t="shared" si="4"/>
        <v>1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2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12</v>
      </c>
      <c r="AN12" t="s">
        <v>38</v>
      </c>
      <c r="AO12" s="60">
        <v>2</v>
      </c>
    </row>
    <row r="13" spans="1:41" s="17" customFormat="1" ht="14.15" customHeight="1" x14ac:dyDescent="0.25">
      <c r="A13" s="18">
        <v>9</v>
      </c>
      <c r="B13" s="202">
        <v>9.6</v>
      </c>
      <c r="C13" s="87">
        <v>9.4</v>
      </c>
      <c r="D13" s="44">
        <f t="shared" si="9"/>
        <v>9.6</v>
      </c>
      <c r="E13" s="44">
        <f t="shared" si="10"/>
        <v>9.6</v>
      </c>
      <c r="F13" s="88">
        <v>6.8</v>
      </c>
      <c r="G13" s="74">
        <v>6.8</v>
      </c>
      <c r="H13" s="44">
        <f t="shared" si="11"/>
        <v>6.8</v>
      </c>
      <c r="I13" s="44">
        <f t="shared" si="12"/>
        <v>6.8</v>
      </c>
      <c r="J13" s="45">
        <f t="shared" si="0"/>
        <v>0</v>
      </c>
      <c r="K13" s="46"/>
      <c r="L13" s="3">
        <f t="shared" si="1"/>
        <v>0</v>
      </c>
      <c r="M13" s="91"/>
      <c r="N13" s="76">
        <v>8.8000000000000007</v>
      </c>
      <c r="O13" s="44">
        <f t="shared" si="2"/>
        <v>1</v>
      </c>
      <c r="P13" s="48">
        <f t="shared" si="3"/>
        <v>10.600000000000001</v>
      </c>
      <c r="Q13" s="92"/>
      <c r="R13" s="74">
        <v>1.8</v>
      </c>
      <c r="S13" s="44">
        <f t="shared" si="13"/>
        <v>0</v>
      </c>
      <c r="T13" s="44">
        <f t="shared" si="14"/>
        <v>1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2</v>
      </c>
      <c r="Z13" s="79"/>
      <c r="AA13" s="79">
        <v>2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17" t="s">
        <v>42</v>
      </c>
      <c r="AM13" s="217"/>
      <c r="AN13" s="217"/>
      <c r="AO13" s="217"/>
    </row>
    <row r="14" spans="1:41" s="17" customFormat="1" ht="14.15" customHeight="1" x14ac:dyDescent="0.25">
      <c r="A14" s="61">
        <v>10</v>
      </c>
      <c r="B14" s="62">
        <v>11.7</v>
      </c>
      <c r="C14" s="62">
        <v>12.2</v>
      </c>
      <c r="D14" s="44">
        <f t="shared" si="9"/>
        <v>12.2</v>
      </c>
      <c r="E14" s="44">
        <f t="shared" si="10"/>
        <v>12.2</v>
      </c>
      <c r="F14" s="62">
        <v>4.3</v>
      </c>
      <c r="G14" s="62">
        <v>7.2</v>
      </c>
      <c r="H14" s="44">
        <f t="shared" si="11"/>
        <v>4.3</v>
      </c>
      <c r="I14" s="44">
        <f t="shared" si="12"/>
        <v>4.3</v>
      </c>
      <c r="J14" s="45">
        <f t="shared" si="0"/>
        <v>0</v>
      </c>
      <c r="K14" s="46"/>
      <c r="L14" s="3">
        <f t="shared" si="1"/>
        <v>0</v>
      </c>
      <c r="M14" s="85"/>
      <c r="N14" s="64">
        <v>4.8</v>
      </c>
      <c r="O14" s="44">
        <f t="shared" si="2"/>
        <v>1</v>
      </c>
      <c r="P14" s="48">
        <f t="shared" si="3"/>
        <v>5</v>
      </c>
      <c r="Q14" s="95"/>
      <c r="R14" s="64">
        <v>0.2</v>
      </c>
      <c r="S14" s="44">
        <f t="shared" si="13"/>
        <v>0</v>
      </c>
      <c r="T14" s="44">
        <f t="shared" si="14"/>
        <v>0</v>
      </c>
      <c r="U14" s="50">
        <f t="shared" si="4"/>
        <v>1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1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5</v>
      </c>
      <c r="AG14" s="57">
        <f t="shared" si="7"/>
        <v>1</v>
      </c>
      <c r="AH14" s="55">
        <f t="shared" si="8"/>
        <v>0</v>
      </c>
      <c r="AI14" s="70">
        <v>1</v>
      </c>
      <c r="AJ14" s="70">
        <v>0</v>
      </c>
      <c r="AK14" s="72">
        <v>0</v>
      </c>
      <c r="AL14" s="96" t="s">
        <v>43</v>
      </c>
      <c r="AM14" s="97">
        <f>SUM(J5:J35)</f>
        <v>1</v>
      </c>
      <c r="AN14" s="98"/>
      <c r="AO14" s="99"/>
    </row>
    <row r="15" spans="1:41" s="17" customFormat="1" ht="14.15" customHeight="1" x14ac:dyDescent="0.25">
      <c r="A15" s="18">
        <v>11</v>
      </c>
      <c r="B15" s="73">
        <v>11</v>
      </c>
      <c r="C15" s="87">
        <v>15.7</v>
      </c>
      <c r="D15" s="44">
        <f t="shared" si="9"/>
        <v>15.7</v>
      </c>
      <c r="E15" s="44">
        <f t="shared" si="10"/>
        <v>15.7</v>
      </c>
      <c r="F15" s="74">
        <v>2.5</v>
      </c>
      <c r="G15" s="74">
        <v>3.8</v>
      </c>
      <c r="H15" s="44">
        <f t="shared" si="11"/>
        <v>2.5</v>
      </c>
      <c r="I15" s="44">
        <f t="shared" si="12"/>
        <v>2.5</v>
      </c>
      <c r="J15" s="45">
        <f t="shared" si="0"/>
        <v>0</v>
      </c>
      <c r="K15" s="46"/>
      <c r="L15" s="3">
        <f t="shared" si="1"/>
        <v>0</v>
      </c>
      <c r="M15" s="86"/>
      <c r="N15" s="87" t="s">
        <v>103</v>
      </c>
      <c r="O15" s="44">
        <f t="shared" si="2"/>
        <v>0</v>
      </c>
      <c r="P15" s="48">
        <f t="shared" si="3"/>
        <v>0</v>
      </c>
      <c r="Q15" s="95"/>
      <c r="R15" s="88">
        <v>0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0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13.3</v>
      </c>
      <c r="C16" s="62">
        <v>16.8</v>
      </c>
      <c r="D16" s="44">
        <f t="shared" si="9"/>
        <v>16.8</v>
      </c>
      <c r="E16" s="44">
        <f t="shared" si="10"/>
        <v>16.8</v>
      </c>
      <c r="F16" s="199">
        <v>-0.7</v>
      </c>
      <c r="G16" s="62">
        <v>8.5</v>
      </c>
      <c r="H16" s="44">
        <f t="shared" si="11"/>
        <v>-0.7</v>
      </c>
      <c r="I16" s="44">
        <f t="shared" si="12"/>
        <v>-0.7</v>
      </c>
      <c r="J16" s="45">
        <f t="shared" si="0"/>
        <v>1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5"/>
      <c r="R16" s="64">
        <v>0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0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13</v>
      </c>
      <c r="AN16" s="100"/>
      <c r="AO16" s="99"/>
    </row>
    <row r="17" spans="1:42" s="17" customFormat="1" ht="14.15" customHeight="1" x14ac:dyDescent="0.25">
      <c r="A17" s="18">
        <v>13</v>
      </c>
      <c r="B17" s="73">
        <v>14.4</v>
      </c>
      <c r="C17" s="73">
        <v>19</v>
      </c>
      <c r="D17" s="44">
        <f t="shared" si="9"/>
        <v>19</v>
      </c>
      <c r="E17" s="44">
        <f t="shared" si="10"/>
        <v>19</v>
      </c>
      <c r="F17" s="88">
        <v>3.3</v>
      </c>
      <c r="G17" s="74">
        <v>10.5</v>
      </c>
      <c r="H17" s="44">
        <f t="shared" si="11"/>
        <v>3.3</v>
      </c>
      <c r="I17" s="44">
        <f t="shared" si="12"/>
        <v>3.3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8</v>
      </c>
      <c r="AP17" s="96"/>
    </row>
    <row r="18" spans="1:42" s="17" customFormat="1" ht="14.15" customHeight="1" x14ac:dyDescent="0.25">
      <c r="A18" s="61">
        <v>14</v>
      </c>
      <c r="B18" s="62">
        <v>15.1</v>
      </c>
      <c r="C18" s="62">
        <v>20.100000000000001</v>
      </c>
      <c r="D18" s="44">
        <f t="shared" si="9"/>
        <v>20.100000000000001</v>
      </c>
      <c r="E18" s="44">
        <f t="shared" si="10"/>
        <v>20.100000000000001</v>
      </c>
      <c r="F18" s="62">
        <v>4</v>
      </c>
      <c r="G18" s="64">
        <v>12.7</v>
      </c>
      <c r="H18" s="44">
        <f t="shared" si="11"/>
        <v>4</v>
      </c>
      <c r="I18" s="44">
        <f t="shared" si="12"/>
        <v>4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93</v>
      </c>
      <c r="AM18" s="196">
        <f>SUM(T5:T35)</f>
        <v>2</v>
      </c>
      <c r="AP18" s="96"/>
    </row>
    <row r="19" spans="1:42" s="17" customFormat="1" ht="14.15" customHeight="1" x14ac:dyDescent="0.25">
      <c r="A19" s="18">
        <v>15</v>
      </c>
      <c r="B19" s="87">
        <v>15.7</v>
      </c>
      <c r="C19" s="73">
        <v>20.3</v>
      </c>
      <c r="D19" s="44">
        <f t="shared" si="9"/>
        <v>20.3</v>
      </c>
      <c r="E19" s="44">
        <f t="shared" si="10"/>
        <v>20.3</v>
      </c>
      <c r="F19" s="74">
        <v>5.3</v>
      </c>
      <c r="G19" s="88">
        <v>13.2</v>
      </c>
      <c r="H19" s="44">
        <f t="shared" si="11"/>
        <v>5.3</v>
      </c>
      <c r="I19" s="44">
        <f t="shared" si="12"/>
        <v>5.3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0</v>
      </c>
      <c r="W19" s="50">
        <f t="shared" si="16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94</v>
      </c>
      <c r="AM19" s="196">
        <f>SUM(S5:S35)</f>
        <v>0</v>
      </c>
      <c r="AO19" s="198"/>
    </row>
    <row r="20" spans="1:42" s="17" customFormat="1" ht="14.15" customHeight="1" x14ac:dyDescent="0.25">
      <c r="A20" s="61">
        <v>16</v>
      </c>
      <c r="B20" s="64">
        <v>14.1</v>
      </c>
      <c r="C20" s="64">
        <v>18.899999999999999</v>
      </c>
      <c r="D20" s="44">
        <f t="shared" si="9"/>
        <v>18.899999999999999</v>
      </c>
      <c r="E20" s="44">
        <f t="shared" si="10"/>
        <v>18.899999999999999</v>
      </c>
      <c r="F20" s="64">
        <v>4.5999999999999996</v>
      </c>
      <c r="G20" s="64">
        <v>11.2</v>
      </c>
      <c r="H20" s="44">
        <f t="shared" si="11"/>
        <v>4.5999999999999996</v>
      </c>
      <c r="I20" s="44">
        <f t="shared" si="12"/>
        <v>4.5999999999999996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1</v>
      </c>
      <c r="P20" s="48">
        <f t="shared" si="3"/>
        <v>1.6</v>
      </c>
      <c r="Q20" s="95"/>
      <c r="R20" s="64">
        <v>1.6</v>
      </c>
      <c r="S20" s="44">
        <f t="shared" si="13"/>
        <v>0</v>
      </c>
      <c r="T20" s="44">
        <f t="shared" si="14"/>
        <v>0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18" t="s">
        <v>47</v>
      </c>
      <c r="AM20" s="218"/>
      <c r="AN20" s="218"/>
      <c r="AO20" s="218"/>
    </row>
    <row r="21" spans="1:42" s="17" customFormat="1" ht="14.15" customHeight="1" x14ac:dyDescent="0.25">
      <c r="A21" s="18">
        <v>17</v>
      </c>
      <c r="B21" s="87">
        <v>11.5</v>
      </c>
      <c r="C21" s="73">
        <v>16.5</v>
      </c>
      <c r="D21" s="44">
        <f t="shared" si="9"/>
        <v>16.5</v>
      </c>
      <c r="E21" s="44">
        <f t="shared" si="10"/>
        <v>16.5</v>
      </c>
      <c r="F21" s="88">
        <v>7.7</v>
      </c>
      <c r="G21" s="88">
        <v>10</v>
      </c>
      <c r="H21" s="44">
        <f t="shared" si="11"/>
        <v>7.7</v>
      </c>
      <c r="I21" s="44">
        <f t="shared" si="12"/>
        <v>7.7</v>
      </c>
      <c r="J21" s="45">
        <f t="shared" si="0"/>
        <v>0</v>
      </c>
      <c r="K21" s="46"/>
      <c r="L21" s="3">
        <f t="shared" si="1"/>
        <v>0</v>
      </c>
      <c r="M21" s="104"/>
      <c r="N21" s="87">
        <v>0.4</v>
      </c>
      <c r="O21" s="44">
        <f t="shared" si="2"/>
        <v>1</v>
      </c>
      <c r="P21" s="48">
        <f t="shared" si="3"/>
        <v>0.60000000000000009</v>
      </c>
      <c r="Q21" s="95"/>
      <c r="R21" s="88">
        <v>0.2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1</v>
      </c>
      <c r="W21" s="50">
        <f t="shared" si="16"/>
        <v>1</v>
      </c>
      <c r="X21" s="78">
        <v>0</v>
      </c>
      <c r="Y21" s="78">
        <v>1</v>
      </c>
      <c r="Z21" s="79"/>
      <c r="AA21" s="79">
        <v>1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9" t="s">
        <v>48</v>
      </c>
      <c r="AM21" s="219"/>
      <c r="AN21" s="219"/>
      <c r="AO21" s="219"/>
    </row>
    <row r="22" spans="1:42" s="17" customFormat="1" ht="14.15" customHeight="1" x14ac:dyDescent="0.25">
      <c r="A22" s="61">
        <v>18</v>
      </c>
      <c r="B22" s="64">
        <v>12.9</v>
      </c>
      <c r="C22" s="62">
        <v>15.3</v>
      </c>
      <c r="D22" s="44">
        <f t="shared" si="9"/>
        <v>15.3</v>
      </c>
      <c r="E22" s="44">
        <f t="shared" si="10"/>
        <v>15.3</v>
      </c>
      <c r="F22" s="62">
        <v>8.6999999999999993</v>
      </c>
      <c r="G22" s="64">
        <v>10.4</v>
      </c>
      <c r="H22" s="44">
        <f t="shared" si="11"/>
        <v>8.6999999999999993</v>
      </c>
      <c r="I22" s="44">
        <f t="shared" si="12"/>
        <v>8.6999999999999993</v>
      </c>
      <c r="J22" s="45">
        <f t="shared" si="0"/>
        <v>0</v>
      </c>
      <c r="K22" s="46"/>
      <c r="L22" s="3">
        <f t="shared" si="1"/>
        <v>0</v>
      </c>
      <c r="M22" s="85"/>
      <c r="N22" s="64">
        <v>0.2</v>
      </c>
      <c r="O22" s="44">
        <f t="shared" si="2"/>
        <v>1</v>
      </c>
      <c r="P22" s="48">
        <f t="shared" si="3"/>
        <v>0.2</v>
      </c>
      <c r="Q22" s="65"/>
      <c r="R22" s="64">
        <v>0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2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14.5</v>
      </c>
      <c r="C23" s="73">
        <v>16.8</v>
      </c>
      <c r="D23" s="44">
        <f t="shared" si="9"/>
        <v>16.8</v>
      </c>
      <c r="E23" s="44">
        <f t="shared" si="10"/>
        <v>16.8</v>
      </c>
      <c r="F23" s="74">
        <v>9.8000000000000007</v>
      </c>
      <c r="G23" s="74">
        <v>9.3000000000000007</v>
      </c>
      <c r="H23" s="44">
        <f t="shared" si="11"/>
        <v>9.3000000000000007</v>
      </c>
      <c r="I23" s="44">
        <f t="shared" si="12"/>
        <v>9.3000000000000007</v>
      </c>
      <c r="J23" s="45">
        <f t="shared" si="0"/>
        <v>0</v>
      </c>
      <c r="K23" s="75"/>
      <c r="L23" s="3">
        <f t="shared" si="1"/>
        <v>0</v>
      </c>
      <c r="M23" s="91"/>
      <c r="N23" s="73" t="s">
        <v>103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15.2</v>
      </c>
      <c r="C24" s="64">
        <v>18.5</v>
      </c>
      <c r="D24" s="44">
        <f t="shared" si="9"/>
        <v>18.5</v>
      </c>
      <c r="E24" s="44">
        <f t="shared" si="10"/>
        <v>18.5</v>
      </c>
      <c r="F24" s="62">
        <v>3.5</v>
      </c>
      <c r="G24" s="64">
        <v>8.4</v>
      </c>
      <c r="H24" s="44">
        <f t="shared" si="11"/>
        <v>3.5</v>
      </c>
      <c r="I24" s="44">
        <f t="shared" si="12"/>
        <v>3.5</v>
      </c>
      <c r="J24" s="45">
        <f t="shared" si="0"/>
        <v>0</v>
      </c>
      <c r="K24" s="75"/>
      <c r="L24" s="3">
        <f t="shared" si="1"/>
        <v>0</v>
      </c>
      <c r="M24" s="63"/>
      <c r="N24" s="64">
        <v>0.2</v>
      </c>
      <c r="O24" s="44">
        <f t="shared" si="2"/>
        <v>1</v>
      </c>
      <c r="P24" s="48">
        <f t="shared" si="3"/>
        <v>0.2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9" t="s">
        <v>51</v>
      </c>
      <c r="AM24" s="219"/>
      <c r="AN24" s="219"/>
      <c r="AO24" s="219"/>
    </row>
    <row r="25" spans="1:42" s="17" customFormat="1" ht="14.15" customHeight="1" x14ac:dyDescent="0.25">
      <c r="A25" s="18">
        <v>21</v>
      </c>
      <c r="B25" s="87">
        <v>14.7</v>
      </c>
      <c r="C25" s="73">
        <v>19.100000000000001</v>
      </c>
      <c r="D25" s="44">
        <f t="shared" si="9"/>
        <v>19.100000000000001</v>
      </c>
      <c r="E25" s="44">
        <f t="shared" si="10"/>
        <v>19.100000000000001</v>
      </c>
      <c r="F25" s="88">
        <v>3.1</v>
      </c>
      <c r="G25" s="88">
        <v>8.5</v>
      </c>
      <c r="H25" s="44">
        <f t="shared" si="11"/>
        <v>3.1</v>
      </c>
      <c r="I25" s="44">
        <f t="shared" si="12"/>
        <v>3.1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15.2</v>
      </c>
      <c r="C26" s="62">
        <v>20.3</v>
      </c>
      <c r="D26" s="44">
        <f t="shared" si="9"/>
        <v>20.3</v>
      </c>
      <c r="E26" s="44">
        <f t="shared" si="10"/>
        <v>20.3</v>
      </c>
      <c r="F26" s="62">
        <v>5.3</v>
      </c>
      <c r="G26" s="64">
        <v>11</v>
      </c>
      <c r="H26" s="44">
        <f t="shared" si="11"/>
        <v>5.3</v>
      </c>
      <c r="I26" s="44">
        <f t="shared" si="12"/>
        <v>5.3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16.8</v>
      </c>
      <c r="C27" s="73">
        <v>21.5</v>
      </c>
      <c r="D27" s="44">
        <f t="shared" si="9"/>
        <v>21.5</v>
      </c>
      <c r="E27" s="44">
        <f t="shared" si="10"/>
        <v>21.5</v>
      </c>
      <c r="F27" s="74">
        <v>4.7</v>
      </c>
      <c r="G27" s="88">
        <v>11.2</v>
      </c>
      <c r="H27" s="44">
        <f t="shared" si="11"/>
        <v>4.7</v>
      </c>
      <c r="I27" s="44">
        <f t="shared" si="12"/>
        <v>4.7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0</v>
      </c>
      <c r="W27" s="50">
        <f t="shared" si="16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15.5</v>
      </c>
      <c r="C28" s="62">
        <v>20.7</v>
      </c>
      <c r="D28" s="44">
        <f t="shared" si="9"/>
        <v>20.7</v>
      </c>
      <c r="E28" s="44">
        <f t="shared" si="10"/>
        <v>20.7</v>
      </c>
      <c r="F28" s="64">
        <v>5.7</v>
      </c>
      <c r="G28" s="64">
        <v>14.1</v>
      </c>
      <c r="H28" s="44">
        <f t="shared" si="11"/>
        <v>5.7</v>
      </c>
      <c r="I28" s="44">
        <f t="shared" si="12"/>
        <v>5.7</v>
      </c>
      <c r="J28" s="45">
        <f t="shared" si="0"/>
        <v>0</v>
      </c>
      <c r="K28" s="46"/>
      <c r="L28" s="3">
        <f t="shared" si="1"/>
        <v>0</v>
      </c>
      <c r="M28" s="49"/>
      <c r="N28" s="62" t="s">
        <v>103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18.100000000000001</v>
      </c>
      <c r="C29" s="202">
        <v>22.4</v>
      </c>
      <c r="D29" s="44">
        <f t="shared" si="9"/>
        <v>22.4</v>
      </c>
      <c r="E29" s="44">
        <f t="shared" si="10"/>
        <v>22.4</v>
      </c>
      <c r="F29" s="74">
        <v>11.3</v>
      </c>
      <c r="G29" s="203">
        <v>14.8</v>
      </c>
      <c r="H29" s="44">
        <f t="shared" si="11"/>
        <v>11.3</v>
      </c>
      <c r="I29" s="44">
        <f t="shared" si="12"/>
        <v>11.3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 t="s">
        <v>103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64">
        <v>16.7</v>
      </c>
      <c r="C30" s="62">
        <v>20</v>
      </c>
      <c r="D30" s="44">
        <f t="shared" si="9"/>
        <v>20</v>
      </c>
      <c r="E30" s="44">
        <f t="shared" si="10"/>
        <v>20</v>
      </c>
      <c r="F30" s="64">
        <v>14.6</v>
      </c>
      <c r="G30" s="62">
        <v>11.7</v>
      </c>
      <c r="H30" s="44">
        <f t="shared" si="11"/>
        <v>11.7</v>
      </c>
      <c r="I30" s="44">
        <f t="shared" si="12"/>
        <v>11.7</v>
      </c>
      <c r="J30" s="45">
        <f t="shared" si="0"/>
        <v>0</v>
      </c>
      <c r="K30" s="46"/>
      <c r="L30" s="3">
        <f t="shared" si="1"/>
        <v>0</v>
      </c>
      <c r="M30" s="85"/>
      <c r="N30" s="118" t="s">
        <v>103</v>
      </c>
      <c r="O30" s="44">
        <f t="shared" si="2"/>
        <v>0</v>
      </c>
      <c r="P30" s="48">
        <f t="shared" si="3"/>
        <v>0</v>
      </c>
      <c r="Q30" s="95"/>
      <c r="R30" s="64" t="s">
        <v>103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14.3</v>
      </c>
      <c r="C31" s="73">
        <v>17.2</v>
      </c>
      <c r="D31" s="44">
        <f t="shared" si="9"/>
        <v>17.2</v>
      </c>
      <c r="E31" s="44">
        <f t="shared" si="10"/>
        <v>17.2</v>
      </c>
      <c r="F31" s="74">
        <v>9.4</v>
      </c>
      <c r="G31" s="88">
        <v>8.6999999999999993</v>
      </c>
      <c r="H31" s="44">
        <f t="shared" si="11"/>
        <v>8.6999999999999993</v>
      </c>
      <c r="I31" s="44">
        <f t="shared" si="12"/>
        <v>8.6999999999999993</v>
      </c>
      <c r="J31" s="45">
        <f t="shared" si="0"/>
        <v>0</v>
      </c>
      <c r="K31" s="46"/>
      <c r="L31" s="3">
        <f t="shared" si="1"/>
        <v>0</v>
      </c>
      <c r="M31" s="86"/>
      <c r="N31" s="87">
        <v>0.8</v>
      </c>
      <c r="O31" s="44">
        <f t="shared" si="2"/>
        <v>1</v>
      </c>
      <c r="P31" s="48">
        <f t="shared" si="3"/>
        <v>1</v>
      </c>
      <c r="Q31" s="65"/>
      <c r="R31" s="88">
        <v>0.2</v>
      </c>
      <c r="S31" s="44">
        <f t="shared" si="13"/>
        <v>0</v>
      </c>
      <c r="T31" s="44">
        <f t="shared" si="14"/>
        <v>0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9" t="s">
        <v>58</v>
      </c>
      <c r="AM31" s="219"/>
      <c r="AN31" s="219"/>
      <c r="AO31" s="219"/>
    </row>
    <row r="32" spans="1:42" s="17" customFormat="1" ht="14.15" customHeight="1" x14ac:dyDescent="0.25">
      <c r="A32" s="61">
        <v>28</v>
      </c>
      <c r="B32" s="64">
        <v>13.9</v>
      </c>
      <c r="C32" s="62">
        <v>17.899999999999999</v>
      </c>
      <c r="D32" s="44">
        <f t="shared" si="9"/>
        <v>17.899999999999999</v>
      </c>
      <c r="E32" s="44">
        <f t="shared" si="10"/>
        <v>17.899999999999999</v>
      </c>
      <c r="F32" s="64">
        <v>7.4</v>
      </c>
      <c r="G32" s="64">
        <v>7.1</v>
      </c>
      <c r="H32" s="44">
        <f t="shared" si="11"/>
        <v>7.1</v>
      </c>
      <c r="I32" s="44">
        <f t="shared" si="12"/>
        <v>7.1</v>
      </c>
      <c r="J32" s="45">
        <f t="shared" si="0"/>
        <v>0</v>
      </c>
      <c r="K32" s="46"/>
      <c r="L32" s="3">
        <f t="shared" si="1"/>
        <v>0</v>
      </c>
      <c r="M32" s="85"/>
      <c r="N32" s="64" t="s">
        <v>103</v>
      </c>
      <c r="O32" s="44">
        <f t="shared" si="2"/>
        <v>0</v>
      </c>
      <c r="P32" s="48">
        <f t="shared" si="3"/>
        <v>0</v>
      </c>
      <c r="Q32" s="65"/>
      <c r="R32" s="64" t="s">
        <v>103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19">
        <v>10.3</v>
      </c>
      <c r="C33" s="120">
        <v>16</v>
      </c>
      <c r="D33" s="44">
        <f t="shared" si="9"/>
        <v>16</v>
      </c>
      <c r="E33" s="44">
        <f t="shared" si="10"/>
        <v>16</v>
      </c>
      <c r="F33" s="119">
        <v>3.6</v>
      </c>
      <c r="G33" s="119">
        <v>9.1999999999999993</v>
      </c>
      <c r="H33" s="44">
        <f t="shared" si="11"/>
        <v>3.6</v>
      </c>
      <c r="I33" s="44">
        <f t="shared" si="12"/>
        <v>3.6</v>
      </c>
      <c r="J33" s="45">
        <f t="shared" si="0"/>
        <v>0</v>
      </c>
      <c r="K33" s="46"/>
      <c r="L33" s="3">
        <f t="shared" si="1"/>
        <v>0</v>
      </c>
      <c r="M33" s="92"/>
      <c r="N33" s="120" t="s">
        <v>103</v>
      </c>
      <c r="O33" s="44">
        <f t="shared" si="2"/>
        <v>0</v>
      </c>
      <c r="P33" s="48">
        <f t="shared" si="3"/>
        <v>0</v>
      </c>
      <c r="Q33" s="92"/>
      <c r="R33" s="120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1">
        <v>0</v>
      </c>
      <c r="Y33" s="121">
        <v>0</v>
      </c>
      <c r="Z33" s="122"/>
      <c r="AA33" s="122">
        <v>0</v>
      </c>
      <c r="AB33" s="123">
        <v>0</v>
      </c>
      <c r="AC33" s="54">
        <f t="shared" si="5"/>
        <v>0</v>
      </c>
      <c r="AD33" s="124">
        <v>0</v>
      </c>
      <c r="AE33" s="69">
        <f t="shared" si="6"/>
        <v>0</v>
      </c>
      <c r="AF33" s="124">
        <v>0</v>
      </c>
      <c r="AG33" s="57">
        <f t="shared" si="7"/>
        <v>0</v>
      </c>
      <c r="AH33" s="55">
        <f t="shared" si="8"/>
        <v>0</v>
      </c>
      <c r="AI33" s="124">
        <v>0</v>
      </c>
      <c r="AJ33" s="124">
        <v>0</v>
      </c>
      <c r="AK33" s="125">
        <v>0</v>
      </c>
      <c r="AL33" s="219" t="s">
        <v>60</v>
      </c>
      <c r="AM33" s="219"/>
      <c r="AN33" s="219"/>
      <c r="AO33" s="219"/>
    </row>
    <row r="34" spans="1:41" s="17" customFormat="1" ht="14.15" customHeight="1" x14ac:dyDescent="0.25">
      <c r="A34" s="29">
        <v>30</v>
      </c>
      <c r="B34" s="119">
        <v>18.7</v>
      </c>
      <c r="C34" s="120">
        <v>21.8</v>
      </c>
      <c r="D34" s="44">
        <f t="shared" si="9"/>
        <v>21.8</v>
      </c>
      <c r="E34" s="44">
        <f t="shared" si="10"/>
        <v>21.8</v>
      </c>
      <c r="F34" s="120">
        <v>13.1</v>
      </c>
      <c r="G34" s="120">
        <v>15.7</v>
      </c>
      <c r="H34" s="44">
        <f t="shared" si="11"/>
        <v>13.1</v>
      </c>
      <c r="I34" s="44">
        <f t="shared" si="12"/>
        <v>13.1</v>
      </c>
      <c r="J34" s="45">
        <f t="shared" si="0"/>
        <v>0</v>
      </c>
      <c r="K34" s="46"/>
      <c r="L34" s="3">
        <f t="shared" si="1"/>
        <v>0</v>
      </c>
      <c r="M34" s="92"/>
      <c r="N34" s="120">
        <v>0</v>
      </c>
      <c r="O34" s="44">
        <f t="shared" si="2"/>
        <v>0</v>
      </c>
      <c r="P34" s="48">
        <f t="shared" si="3"/>
        <v>0</v>
      </c>
      <c r="Q34" s="77"/>
      <c r="R34" s="120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1">
        <v>0</v>
      </c>
      <c r="Y34" s="121">
        <v>0</v>
      </c>
      <c r="Z34" s="122"/>
      <c r="AA34" s="122">
        <v>0</v>
      </c>
      <c r="AB34" s="123">
        <v>0</v>
      </c>
      <c r="AC34" s="54">
        <f t="shared" si="5"/>
        <v>0</v>
      </c>
      <c r="AD34" s="124">
        <v>0</v>
      </c>
      <c r="AE34" s="69">
        <f t="shared" si="6"/>
        <v>0</v>
      </c>
      <c r="AF34" s="129">
        <v>0</v>
      </c>
      <c r="AG34" s="57">
        <f t="shared" si="7"/>
        <v>0</v>
      </c>
      <c r="AH34" s="55">
        <f t="shared" si="8"/>
        <v>0</v>
      </c>
      <c r="AI34" s="124">
        <v>0</v>
      </c>
      <c r="AJ34" s="124">
        <v>0</v>
      </c>
      <c r="AK34" s="125">
        <v>0</v>
      </c>
      <c r="AL34" s="126" t="s">
        <v>61</v>
      </c>
      <c r="AM34" s="127"/>
      <c r="AN34" s="127"/>
      <c r="AO34" s="128"/>
    </row>
    <row r="35" spans="1:41" s="17" customFormat="1" ht="14.15" customHeight="1" x14ac:dyDescent="0.25">
      <c r="A35" s="29">
        <v>31</v>
      </c>
      <c r="B35" s="120">
        <v>16.899999999999999</v>
      </c>
      <c r="C35" s="119">
        <v>20.9</v>
      </c>
      <c r="D35" s="44">
        <f t="shared" si="9"/>
        <v>20.9</v>
      </c>
      <c r="E35" s="44">
        <f t="shared" si="10"/>
        <v>20.9</v>
      </c>
      <c r="F35" s="204">
        <v>13.6</v>
      </c>
      <c r="G35" s="119">
        <v>14.8</v>
      </c>
      <c r="H35" s="44">
        <f t="shared" si="11"/>
        <v>13.6</v>
      </c>
      <c r="I35" s="44">
        <f t="shared" si="12"/>
        <v>13.6</v>
      </c>
      <c r="J35" s="45">
        <f t="shared" si="0"/>
        <v>0</v>
      </c>
      <c r="K35" s="62"/>
      <c r="L35" s="3">
        <f t="shared" si="1"/>
        <v>0</v>
      </c>
      <c r="M35" s="92"/>
      <c r="N35" s="120">
        <v>0</v>
      </c>
      <c r="O35" s="44">
        <f t="shared" si="2"/>
        <v>0</v>
      </c>
      <c r="P35" s="48">
        <f t="shared" si="3"/>
        <v>0</v>
      </c>
      <c r="Q35" s="92"/>
      <c r="R35" s="120" t="s">
        <v>103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0">
        <v>0</v>
      </c>
      <c r="Y35" s="121">
        <v>0</v>
      </c>
      <c r="Z35" s="122"/>
      <c r="AA35" s="122">
        <v>0</v>
      </c>
      <c r="AB35" s="123">
        <v>0</v>
      </c>
      <c r="AC35" s="54">
        <f t="shared" si="5"/>
        <v>0</v>
      </c>
      <c r="AD35" s="124">
        <v>0</v>
      </c>
      <c r="AE35" s="69">
        <f t="shared" si="6"/>
        <v>0</v>
      </c>
      <c r="AF35" s="124">
        <v>0</v>
      </c>
      <c r="AG35" s="57">
        <f t="shared" si="7"/>
        <v>0</v>
      </c>
      <c r="AH35" s="55">
        <f t="shared" si="8"/>
        <v>0</v>
      </c>
      <c r="AI35" s="124">
        <v>0</v>
      </c>
      <c r="AJ35" s="124">
        <v>0</v>
      </c>
      <c r="AK35" s="125">
        <v>0</v>
      </c>
      <c r="AL35" s="219" t="s">
        <v>62</v>
      </c>
      <c r="AM35" s="219"/>
      <c r="AN35" s="219"/>
      <c r="AO35" s="219"/>
    </row>
    <row r="36" spans="1:41" s="28" customFormat="1" ht="14.15" customHeight="1" x14ac:dyDescent="0.25">
      <c r="A36" s="29"/>
      <c r="B36" s="119"/>
      <c r="C36" s="119"/>
      <c r="D36" s="119"/>
      <c r="E36" s="119"/>
      <c r="F36" s="119"/>
      <c r="G36" s="119"/>
      <c r="H36" s="119"/>
      <c r="I36" s="119"/>
      <c r="J36" s="131"/>
      <c r="K36" s="119"/>
      <c r="L36" s="3"/>
      <c r="M36" s="132"/>
      <c r="N36" s="119"/>
      <c r="O36" s="119"/>
      <c r="P36" s="133"/>
      <c r="Q36" s="132"/>
      <c r="R36" s="119"/>
      <c r="S36" s="119"/>
      <c r="T36" s="119"/>
      <c r="U36" s="64"/>
      <c r="V36" s="64"/>
      <c r="W36" s="119"/>
      <c r="X36" s="134" t="s">
        <v>64</v>
      </c>
      <c r="Y36" s="121" t="s">
        <v>65</v>
      </c>
      <c r="Z36" s="122" t="s">
        <v>65</v>
      </c>
      <c r="AA36" s="122" t="s">
        <v>65</v>
      </c>
      <c r="AB36" s="121" t="s">
        <v>65</v>
      </c>
      <c r="AC36" s="135"/>
      <c r="AD36" s="122" t="s">
        <v>65</v>
      </c>
      <c r="AE36" s="122"/>
      <c r="AF36" s="122" t="s">
        <v>65</v>
      </c>
      <c r="AG36" s="122"/>
      <c r="AH36" s="122"/>
      <c r="AI36" s="124" t="s">
        <v>65</v>
      </c>
      <c r="AJ36" s="124" t="s">
        <v>65</v>
      </c>
      <c r="AK36" s="125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6" t="s">
        <v>67</v>
      </c>
      <c r="B37" s="137">
        <f t="shared" ref="B37:I37" si="18">SUM(B5:B35)</f>
        <v>413.49999999999994</v>
      </c>
      <c r="C37" s="137">
        <f t="shared" si="18"/>
        <v>522.5</v>
      </c>
      <c r="D37" s="137">
        <f t="shared" si="18"/>
        <v>522.70000000000005</v>
      </c>
      <c r="E37" s="137">
        <f t="shared" si="18"/>
        <v>522.70000000000005</v>
      </c>
      <c r="F37" s="137">
        <f t="shared" si="18"/>
        <v>190.99999999999997</v>
      </c>
      <c r="G37" s="137">
        <f t="shared" si="18"/>
        <v>294.39999999999998</v>
      </c>
      <c r="H37" s="137">
        <f t="shared" si="18"/>
        <v>186.59999999999994</v>
      </c>
      <c r="I37" s="137">
        <f t="shared" si="18"/>
        <v>186.59999999999994</v>
      </c>
      <c r="J37" s="138"/>
      <c r="K37" s="137">
        <f>SUM(K5:K35)</f>
        <v>0</v>
      </c>
      <c r="L37" s="3"/>
      <c r="M37" s="139"/>
      <c r="N37" s="140">
        <f>SUM(N5:N35)</f>
        <v>32</v>
      </c>
      <c r="O37" s="137"/>
      <c r="P37" s="141"/>
      <c r="Q37" s="139"/>
      <c r="R37" s="137">
        <f>SUM(R5:R35)</f>
        <v>19.399999999999999</v>
      </c>
      <c r="S37" s="137"/>
      <c r="T37" s="137"/>
      <c r="U37" s="137"/>
      <c r="V37" s="137"/>
      <c r="W37" s="137">
        <f>SUM(W5:W35)</f>
        <v>31</v>
      </c>
      <c r="X37" s="142"/>
      <c r="Y37" s="142"/>
      <c r="Z37" s="143"/>
      <c r="AA37" s="143"/>
      <c r="AB37" s="144">
        <f>SUM(AC5:AC35)</f>
        <v>0</v>
      </c>
      <c r="AC37" s="145"/>
      <c r="AD37" s="146">
        <f>SUM(AD5:AD35)</f>
        <v>0</v>
      </c>
      <c r="AE37" s="146"/>
      <c r="AF37" s="145">
        <f>SUM(AG5:AG35)</f>
        <v>1</v>
      </c>
      <c r="AG37" s="147"/>
      <c r="AH37" s="147"/>
      <c r="AI37" s="145">
        <f>SUM(AI5:AI35)</f>
        <v>1</v>
      </c>
      <c r="AJ37" s="145">
        <f>SUM(AJ5:AJ35)</f>
        <v>0</v>
      </c>
      <c r="AK37" s="148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6" t="s">
        <v>69</v>
      </c>
      <c r="B38" s="137">
        <f t="shared" ref="B38:I38" si="19">AVERAGE(B5:B35)</f>
        <v>13.338709677419352</v>
      </c>
      <c r="C38" s="137">
        <f t="shared" si="19"/>
        <v>16.85483870967742</v>
      </c>
      <c r="D38" s="137">
        <f t="shared" si="19"/>
        <v>16.861290322580647</v>
      </c>
      <c r="E38" s="137">
        <f t="shared" si="19"/>
        <v>16.861290322580647</v>
      </c>
      <c r="F38" s="137">
        <f t="shared" si="19"/>
        <v>6.1612903225806441</v>
      </c>
      <c r="G38" s="137">
        <f t="shared" si="19"/>
        <v>9.4967741935483865</v>
      </c>
      <c r="H38" s="137">
        <f t="shared" si="19"/>
        <v>6.0193548387096758</v>
      </c>
      <c r="I38" s="137">
        <f t="shared" si="19"/>
        <v>6.0193548387096758</v>
      </c>
      <c r="J38" s="138"/>
      <c r="K38" s="137" t="e">
        <f>AVERAGE(K5:K35)</f>
        <v>#DIV/0!</v>
      </c>
      <c r="L38" s="3"/>
      <c r="M38" s="139"/>
      <c r="N38" s="87"/>
      <c r="O38" s="149"/>
      <c r="P38" s="141"/>
      <c r="Q38" s="150"/>
      <c r="R38" s="137"/>
      <c r="S38" s="137"/>
      <c r="T38" s="137"/>
      <c r="U38" s="149"/>
      <c r="V38" s="137"/>
      <c r="W38" s="137"/>
      <c r="X38" s="151"/>
      <c r="Y38" s="142"/>
      <c r="Z38" s="143"/>
      <c r="AA38" s="143"/>
      <c r="AB38" s="152"/>
      <c r="AC38" s="153"/>
      <c r="AD38" s="153"/>
      <c r="AE38" s="153"/>
      <c r="AF38" s="145">
        <f>SUM(AH5:AH35)</f>
        <v>0</v>
      </c>
      <c r="AG38" s="153"/>
      <c r="AH38" s="153"/>
      <c r="AI38" s="147"/>
      <c r="AJ38" s="147"/>
      <c r="AK38" s="154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6" t="s">
        <v>71</v>
      </c>
      <c r="B39" s="137">
        <f t="shared" ref="B39:I39" si="20">MAX(B5:B35)</f>
        <v>18.7</v>
      </c>
      <c r="C39" s="137">
        <f t="shared" si="20"/>
        <v>22.4</v>
      </c>
      <c r="D39" s="137">
        <f t="shared" si="20"/>
        <v>22.4</v>
      </c>
      <c r="E39" s="137">
        <f t="shared" si="20"/>
        <v>22.4</v>
      </c>
      <c r="F39" s="137">
        <f t="shared" si="20"/>
        <v>14.6</v>
      </c>
      <c r="G39" s="137">
        <f t="shared" si="20"/>
        <v>15.7</v>
      </c>
      <c r="H39" s="137">
        <f t="shared" si="20"/>
        <v>13.6</v>
      </c>
      <c r="I39" s="137">
        <f t="shared" si="20"/>
        <v>13.6</v>
      </c>
      <c r="J39" s="138"/>
      <c r="K39" s="137">
        <f>MAX(K5:K35)</f>
        <v>0</v>
      </c>
      <c r="L39" s="3"/>
      <c r="M39" s="139"/>
      <c r="N39" s="155">
        <f>MAX(N5:N35)</f>
        <v>12</v>
      </c>
      <c r="O39" s="137"/>
      <c r="P39" s="141"/>
      <c r="Q39" s="139"/>
      <c r="R39" s="137">
        <f>MAX(R5:R35)</f>
        <v>6.4</v>
      </c>
      <c r="S39" s="137"/>
      <c r="T39" s="137"/>
      <c r="U39" s="137"/>
      <c r="V39" s="137"/>
      <c r="W39" s="137"/>
      <c r="X39" s="142"/>
      <c r="Y39" s="142"/>
      <c r="Z39" s="143"/>
      <c r="AA39" s="143"/>
      <c r="AB39" s="156"/>
      <c r="AC39" s="143"/>
      <c r="AD39" s="143"/>
      <c r="AE39" s="143"/>
      <c r="AF39" s="143"/>
      <c r="AG39" s="143"/>
      <c r="AH39" s="143"/>
      <c r="AI39" s="145"/>
      <c r="AJ39" s="145"/>
      <c r="AK39" s="148"/>
      <c r="AL39" s="219" t="s">
        <v>70</v>
      </c>
      <c r="AM39" s="219"/>
      <c r="AN39" s="219"/>
      <c r="AO39" s="219"/>
    </row>
    <row r="40" spans="1:41" s="28" customFormat="1" ht="14.15" customHeight="1" x14ac:dyDescent="0.25">
      <c r="A40" s="157" t="s">
        <v>73</v>
      </c>
      <c r="B40" s="158">
        <f t="shared" ref="B40:I40" si="21">MIN(B5:B35)</f>
        <v>8.6</v>
      </c>
      <c r="C40" s="158">
        <f t="shared" si="21"/>
        <v>9.4</v>
      </c>
      <c r="D40" s="158">
        <f t="shared" si="21"/>
        <v>9.6</v>
      </c>
      <c r="E40" s="158">
        <f t="shared" si="21"/>
        <v>9.6</v>
      </c>
      <c r="F40" s="158">
        <f t="shared" si="21"/>
        <v>-0.7</v>
      </c>
      <c r="G40" s="158">
        <f t="shared" si="21"/>
        <v>3.8</v>
      </c>
      <c r="H40" s="158">
        <f t="shared" si="21"/>
        <v>-0.7</v>
      </c>
      <c r="I40" s="158">
        <f t="shared" si="21"/>
        <v>-0.7</v>
      </c>
      <c r="J40" s="159"/>
      <c r="K40" s="158">
        <f>MIN(K5:K35)</f>
        <v>0</v>
      </c>
      <c r="L40" s="3"/>
      <c r="M40" s="160"/>
      <c r="N40" s="161"/>
      <c r="O40" s="162"/>
      <c r="P40" s="163"/>
      <c r="Q40" s="164"/>
      <c r="R40" s="158"/>
      <c r="S40" s="158"/>
      <c r="T40" s="158"/>
      <c r="U40" s="162"/>
      <c r="V40" s="158"/>
      <c r="W40" s="158"/>
      <c r="X40" s="165"/>
      <c r="Y40" s="166"/>
      <c r="Z40" s="167"/>
      <c r="AA40" s="167"/>
      <c r="AB40" s="168"/>
      <c r="AC40" s="169"/>
      <c r="AD40" s="169"/>
      <c r="AE40" s="169"/>
      <c r="AF40" s="169"/>
      <c r="AG40" s="169"/>
      <c r="AH40" s="169"/>
      <c r="AI40" s="170"/>
      <c r="AJ40" s="170"/>
      <c r="AK40" s="171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7"/>
      <c r="B41" s="158"/>
      <c r="C41" s="158"/>
      <c r="D41" s="158"/>
      <c r="E41" s="158"/>
      <c r="F41" s="158"/>
      <c r="G41" s="158"/>
      <c r="H41" s="158"/>
      <c r="I41" s="158"/>
      <c r="J41" s="159"/>
      <c r="K41" s="158"/>
      <c r="L41" s="3"/>
      <c r="M41" s="160"/>
      <c r="N41" s="172"/>
      <c r="O41" s="162"/>
      <c r="P41" s="163"/>
      <c r="Q41" s="164"/>
      <c r="R41" s="158"/>
      <c r="S41" s="158"/>
      <c r="T41" s="158"/>
      <c r="U41" s="162"/>
      <c r="V41" s="158"/>
      <c r="W41" s="158"/>
      <c r="X41" s="165"/>
      <c r="Y41" s="166"/>
      <c r="Z41" s="167"/>
      <c r="AA41" s="167"/>
      <c r="AB41" s="168"/>
      <c r="AC41" s="169"/>
      <c r="AD41" s="169"/>
      <c r="AE41" s="169"/>
      <c r="AF41" s="169"/>
      <c r="AG41" s="169"/>
      <c r="AH41" s="169"/>
      <c r="AI41" s="170"/>
      <c r="AJ41" s="170"/>
      <c r="AK41" s="171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2" t="s">
        <v>75</v>
      </c>
      <c r="B42" s="222"/>
      <c r="C42" s="173">
        <f>D38</f>
        <v>16.861290322580647</v>
      </c>
      <c r="D42" s="173"/>
      <c r="E42" s="174"/>
      <c r="F42"/>
      <c r="G42" s="223" t="s">
        <v>76</v>
      </c>
      <c r="H42" s="223"/>
      <c r="I42" s="223"/>
      <c r="J42" s="223"/>
      <c r="K42" s="223"/>
      <c r="L42" s="223"/>
      <c r="M42" s="223"/>
      <c r="N42" s="223"/>
      <c r="O42" s="175"/>
      <c r="P42" s="176"/>
      <c r="Q42" s="224">
        <f>C42-AM42</f>
        <v>1.361290322580647</v>
      </c>
      <c r="R42" s="224"/>
      <c r="S42" s="193"/>
      <c r="T42" s="193"/>
      <c r="U42" s="177"/>
      <c r="V42" s="178"/>
      <c r="W42" s="178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9" t="s">
        <v>77</v>
      </c>
      <c r="AM42" s="180">
        <v>15.5</v>
      </c>
      <c r="AN42" s="177"/>
      <c r="AO42" s="177"/>
    </row>
    <row r="43" spans="1:41" ht="36.65" customHeight="1" x14ac:dyDescent="0.25">
      <c r="A43" s="223" t="s">
        <v>78</v>
      </c>
      <c r="B43" s="223"/>
      <c r="C43" s="173">
        <f>I38</f>
        <v>6.0193548387096758</v>
      </c>
      <c r="D43" s="189"/>
      <c r="G43" s="223" t="s">
        <v>76</v>
      </c>
      <c r="H43" s="223"/>
      <c r="I43" s="223"/>
      <c r="J43" s="223"/>
      <c r="K43" s="223"/>
      <c r="L43" s="223"/>
      <c r="M43" s="223"/>
      <c r="N43" s="223"/>
      <c r="O43" s="175"/>
      <c r="P43" s="176"/>
      <c r="Q43" s="224">
        <f>C43-AM43</f>
        <v>0.11935483870967545</v>
      </c>
      <c r="R43" s="224"/>
      <c r="S43" s="193"/>
      <c r="T43" s="193"/>
      <c r="AL43" s="179" t="s">
        <v>79</v>
      </c>
      <c r="AM43" s="180">
        <v>5.9</v>
      </c>
    </row>
    <row r="44" spans="1:41" ht="36.65" customHeight="1" x14ac:dyDescent="0.25">
      <c r="A44" s="220" t="s">
        <v>80</v>
      </c>
      <c r="B44" s="220"/>
      <c r="C44" s="183">
        <f>AM10</f>
        <v>51.4</v>
      </c>
      <c r="D44" s="189"/>
      <c r="G44" s="220" t="s">
        <v>81</v>
      </c>
      <c r="H44" s="220"/>
      <c r="I44" s="220"/>
      <c r="J44" s="220"/>
      <c r="K44" s="220"/>
      <c r="L44" s="220"/>
      <c r="M44" s="220"/>
      <c r="N44" s="220"/>
      <c r="O44" s="184"/>
      <c r="P44" s="185"/>
      <c r="Q44" s="221">
        <f>(AM10/(AM44*(W37/A35)))</f>
        <v>0.93454545454545457</v>
      </c>
      <c r="R44" s="221"/>
      <c r="S44" s="194"/>
      <c r="T44" s="194"/>
      <c r="AL44" s="181" t="s">
        <v>82</v>
      </c>
      <c r="AM44" s="182">
        <v>55</v>
      </c>
    </row>
    <row r="45" spans="1:41" ht="30.75" customHeight="1" x14ac:dyDescent="0.25">
      <c r="A45" s="205" t="s">
        <v>83</v>
      </c>
      <c r="B45" s="205"/>
      <c r="C45" s="197">
        <f>(C42+C43)/2</f>
        <v>11.440322580645162</v>
      </c>
      <c r="D45" s="190"/>
      <c r="G45" s="205" t="s">
        <v>76</v>
      </c>
      <c r="H45" s="205"/>
      <c r="I45" s="205"/>
      <c r="J45" s="205"/>
      <c r="K45" s="205"/>
      <c r="L45" s="205"/>
      <c r="M45" s="205"/>
      <c r="N45" s="205"/>
      <c r="O45" s="186"/>
      <c r="P45" s="187"/>
      <c r="Q45" s="206">
        <f>C45-AM45</f>
        <v>0.74032258064516299</v>
      </c>
      <c r="R45" s="206"/>
      <c r="S45" s="195"/>
      <c r="T45" s="195"/>
      <c r="AL45" s="188" t="s">
        <v>84</v>
      </c>
      <c r="AM45" s="197">
        <f>(AM42+AM43)/2</f>
        <v>10.7</v>
      </c>
    </row>
  </sheetData>
  <sheetProtection selectLockedCells="1" selectUnlockedCells="1"/>
  <mergeCells count="30"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2019-06-01T20:31:36Z</dcterms:modified>
</cp:coreProperties>
</file>