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A99CB1-CD7D-40C6-AADF-C0F938D500EF}" xr6:coauthVersionLast="46" xr6:coauthVersionMax="46" xr10:uidLastSave="{00000000-0000-0000-0000-000000000000}"/>
  <bookViews>
    <workbookView xWindow="-120" yWindow="-120" windowWidth="29040" windowHeight="15840" tabRatio="991" xr2:uid="{00000000-000D-0000-FFFF-FFFF00000000}"/>
  </bookViews>
  <sheets>
    <sheet name="3259" sheetId="1" r:id="rId1"/>
  </sheets>
  <calcPr calcId="181029"/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<sst xmlns="http://schemas.openxmlformats.org/spreadsheetml/2006/main" count="125" uniqueCount="106">
  <si>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</si>
  <si>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</si>
  <si>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</si>
  <si>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</si>
  <si>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</si>
  <si>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</si>
  <si>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</si>
  <si>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</si>
  <si>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</si>
  <si>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</si>
  <si>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</si>
  <si>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</si>
  <si>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</si>
  <si>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</si>
  <si>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</si>
  <si>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</si>
  <si>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</si>
  <si>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</si>
  <si>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</si>
  <si>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</si>
  <si>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</si>
  <si>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</si>
  <si>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</si>
  <si>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</si>
  <si>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</si>
  <si>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</si>
  <si>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</si>
  <si>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</si>
  <si>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</si>
  <si>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</si>
  <si>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</si>
  <si>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</si>
  <si>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</si>
  <si>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</si>
  <si>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</si>
  <si>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</si>
  <si>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</si>
  <si>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</si>
  <si>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</si>
  <si>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</si>
  <si>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</si>
  <si>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</si>
  <si>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</si>
  <si>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</si>
  <si>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</si>
  <si>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</si>
  <si>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</si>
  <si>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</si>
  <si>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</si>
  <si>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</si>
  <si>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</si>
  <si>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</si>
  <si>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</si>
  <si>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</si>
  <si>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</si>
  <si>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</si>
  <si>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</si>
  <si>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</si>
  <si>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</si>
  <si>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</si>
  <si>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</si>
  <si>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</si>
  <si>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</si>
  <si>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</si>
  <si>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</si>
  <si>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</si>
  <si>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</si>
  <si>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</si>
  <si>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</si>
  <si>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</si>
  <si>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</si>
  <si>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</si>
  <si>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</si>
  <si>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</si>
  <si>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</si>
  <si>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</si>
  <si>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</si>
  <si>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</si>
  <si>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</si>
  <si>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</si>
  <si>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</si>
  <si>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</si>
  <si>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</si>
  <si>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</si>
  <si>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</si>
  <si>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</si>
  <si>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</si>
  <si>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</si>
  <si>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</si>
  <si>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</si>
  <si>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</si>
  <si>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</si>
  <si>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</si>
  <si>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</si>
  <si>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</si>
  <si>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</si>
  <si>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</si>
  <si>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</si>
  <si>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</si>
  <si>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</si>
  <si>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</si>
  <si>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</si>
  <si>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</si>
  <si>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MARCH 2021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</si>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</sst>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4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49" fontId="0" fillId="7" borderId="9" xfId="0" applyNumberFormat="1" applyFont="1" applyFill="1" applyBorder="1" applyAlignment="1" applyProtection="1">
      <alignment horizontal="right" vertical="center"/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AO6" sqref="AO6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29" width="8.7109375" hidden="1" customWidth="1"/>
    <col min="30" max="30" width="2.7109375" customWidth="1"/>
    <col min="31" max="31" width="9.140625" hidden="1" customWidth="1"/>
    <col min="32" max="32" width="2.7109375" customWidth="1"/>
    <col min="33" max="34" width="9.140625" hidden="1" customWidth="1"/>
    <col min="35" max="37" width="2.7109375" customWidth="1"/>
    <col min="38" max="38" width="15.85546875" customWidth="1"/>
    <col min="39" max="39" width="10" customWidth="1"/>
    <col min="40" max="40" width="5.28515625" customWidth="1"/>
    <col min="41" max="41" width="12.28515625" customWidth="1"/>
  </cols>
  <sheetData>
    <row r="1" spans="1:41" s="7" customFormat="1" ht="14.1" customHeight="1" x14ac:dyDescent="0.2">
      <c r="A1" s="222" t="s">
        <v>101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6"/>
      <c r="AL1" s="223" t="s">
        <v>102</v>
      </c>
      <c r="AM1" s="223"/>
      <c r="AN1" s="223"/>
      <c r="AO1" s="223"/>
    </row>
    <row r="2" spans="1:41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4" t="s">
        <v>1</v>
      </c>
      <c r="N2" s="224"/>
      <c r="O2" s="224"/>
      <c r="P2" s="224"/>
      <c r="Q2" s="224"/>
      <c r="R2" s="224"/>
      <c r="S2" s="10"/>
      <c r="T2" s="10"/>
      <c r="U2" s="13"/>
      <c r="V2" s="10"/>
      <c r="W2" s="10"/>
      <c r="X2" s="14" t="s">
        <v>2</v>
      </c>
      <c r="Y2" s="225" t="s">
        <v>3</v>
      </c>
      <c r="Z2" s="225"/>
      <c r="AA2" s="225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6" t="s">
        <v>5</v>
      </c>
      <c r="N3" s="226"/>
      <c r="O3" s="226"/>
      <c r="P3" s="226"/>
      <c r="Q3" s="226"/>
      <c r="R3" s="226"/>
      <c r="S3" s="226"/>
      <c r="T3" s="226"/>
      <c r="U3" s="226"/>
      <c r="V3" s="23"/>
      <c r="W3" s="194"/>
      <c r="X3" s="24" t="s">
        <v>6</v>
      </c>
      <c r="Y3" s="25"/>
      <c r="Z3" s="26" t="s">
        <v>7</v>
      </c>
      <c r="AA3" s="27"/>
      <c r="AB3" s="227" t="s">
        <v>8</v>
      </c>
      <c r="AC3" s="227"/>
      <c r="AD3" s="227"/>
      <c r="AE3" s="227"/>
      <c r="AF3" s="227"/>
      <c r="AG3" s="227"/>
      <c r="AH3" s="227"/>
      <c r="AI3" s="227"/>
      <c r="AJ3" s="227"/>
      <c r="AK3" s="227"/>
      <c r="AL3" s="228" t="s">
        <v>103</v>
      </c>
      <c r="AM3" s="228"/>
      <c r="AN3" s="228"/>
      <c r="AO3" s="228"/>
    </row>
    <row r="4" spans="1:41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29" t="s">
        <v>17</v>
      </c>
      <c r="N4" s="229"/>
      <c r="O4" s="32" t="s">
        <v>95</v>
      </c>
      <c r="P4" s="33" t="s">
        <v>18</v>
      </c>
      <c r="Q4" s="230" t="s">
        <v>19</v>
      </c>
      <c r="R4" s="230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31" t="s">
        <v>31</v>
      </c>
      <c r="AM4" s="231"/>
      <c r="AN4"/>
      <c r="AO4" s="43" t="s">
        <v>32</v>
      </c>
    </row>
    <row r="5" spans="1:41" s="17" customFormat="1" ht="14.1" customHeight="1" x14ac:dyDescent="0.2">
      <c r="A5" s="18">
        <v>1</v>
      </c>
      <c r="B5" s="44">
        <v>3</v>
      </c>
      <c r="C5" s="202">
        <v>4.4000000000000004</v>
      </c>
      <c r="D5" s="44">
        <f>IF(OR(B5="",C5=""),"",MAX(B5,C5))</f>
        <v>4.4000000000000004</v>
      </c>
      <c r="E5" s="44">
        <f>IF(B5="","",MAX(B5,C5))</f>
        <v>4.4000000000000004</v>
      </c>
      <c r="F5" s="44">
        <v>-1.6</v>
      </c>
      <c r="G5" s="44">
        <v>1.1000000000000001</v>
      </c>
      <c r="H5" s="44">
        <f>IF(F5="","",MIN(F5,G5))</f>
        <v>-1.6</v>
      </c>
      <c r="I5" s="44">
        <f>IF(OR(F5="",G5=""),"",MIN(F5,G5))</f>
        <v>-1.6</v>
      </c>
      <c r="J5" s="45">
        <f t="shared" ref="J5:J35" si="0">IF(H5&lt;0,1,0)</f>
        <v>1</v>
      </c>
      <c r="K5" s="46"/>
      <c r="L5" s="3">
        <f t="shared" ref="L5:L35" si="1">IF(K5&lt;0,1,0)</f>
        <v>0</v>
      </c>
      <c r="M5" s="47"/>
      <c r="N5" s="44">
        <v>0</v>
      </c>
      <c r="O5" s="44">
        <f t="shared" ref="O5:O35" si="2">IF(SUM(N5,R5)&gt;0.1,1,0)</f>
        <v>0</v>
      </c>
      <c r="P5" s="48">
        <f t="shared" ref="P5:P35" si="3">SUM(N5,R5)</f>
        <v>0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0</v>
      </c>
      <c r="Y5" s="51">
        <v>1</v>
      </c>
      <c r="Z5" s="52"/>
      <c r="AA5" s="52">
        <v>0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21.4</v>
      </c>
      <c r="AN5" s="59"/>
      <c r="AO5" s="60">
        <v>31</v>
      </c>
    </row>
    <row r="6" spans="1:41" s="17" customFormat="1" ht="12.75" customHeight="1" x14ac:dyDescent="0.2">
      <c r="A6" s="61">
        <v>2</v>
      </c>
      <c r="B6" s="62">
        <v>2.8</v>
      </c>
      <c r="C6" s="62">
        <v>6.9</v>
      </c>
      <c r="D6" s="44">
        <f t="shared" ref="D6:D35" si="9">IF(OR(B6="",C6=""),"",MAX(B6,C6))</f>
        <v>6.9</v>
      </c>
      <c r="E6" s="44">
        <f t="shared" ref="E6:E35" si="10">IF(B6="","",MAX(B6,C6))</f>
        <v>6.9</v>
      </c>
      <c r="F6" s="62">
        <v>1.4</v>
      </c>
      <c r="G6" s="62">
        <v>0.3</v>
      </c>
      <c r="H6" s="44">
        <f t="shared" ref="H6:H35" si="11">IF(F6="","",MIN(F6,G6))</f>
        <v>0.3</v>
      </c>
      <c r="I6" s="44">
        <f t="shared" ref="I6:I35" si="12">IF(OR(F6="",G6=""),"",MIN(F6,G6))</f>
        <v>0.3</v>
      </c>
      <c r="J6" s="45">
        <f t="shared" si="0"/>
        <v>0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 t="s">
        <v>104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0</v>
      </c>
      <c r="V6" s="50">
        <f t="shared" ref="V6:V35" si="15">IF(SUM(N6,R6)&gt;0,1,0)</f>
        <v>0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-5</v>
      </c>
      <c r="AN6" s="59"/>
      <c r="AO6" s="60">
        <v>7</v>
      </c>
    </row>
    <row r="7" spans="1:41" s="17" customFormat="1" ht="14.1" customHeight="1" x14ac:dyDescent="0.2">
      <c r="A7" s="18">
        <v>3</v>
      </c>
      <c r="B7" s="73">
        <v>2.9</v>
      </c>
      <c r="C7" s="73">
        <v>6.3</v>
      </c>
      <c r="D7" s="44">
        <f t="shared" si="9"/>
        <v>6.3</v>
      </c>
      <c r="E7" s="44">
        <f t="shared" si="10"/>
        <v>6.3</v>
      </c>
      <c r="F7" s="74">
        <v>0</v>
      </c>
      <c r="G7" s="74">
        <v>2.6</v>
      </c>
      <c r="H7" s="44">
        <f t="shared" si="11"/>
        <v>0</v>
      </c>
      <c r="I7" s="44">
        <f t="shared" si="12"/>
        <v>0</v>
      </c>
      <c r="J7" s="45">
        <f t="shared" si="0"/>
        <v>0</v>
      </c>
      <c r="K7" s="75"/>
      <c r="L7" s="3">
        <f t="shared" si="1"/>
        <v>0</v>
      </c>
      <c r="M7" s="47"/>
      <c r="N7" s="76">
        <v>1.8</v>
      </c>
      <c r="O7" s="44">
        <f t="shared" si="2"/>
        <v>1</v>
      </c>
      <c r="P7" s="48">
        <f t="shared" si="3"/>
        <v>2.2000000000000002</v>
      </c>
      <c r="Q7" s="77"/>
      <c r="R7" s="74">
        <v>0.4</v>
      </c>
      <c r="S7" s="44">
        <f t="shared" si="13"/>
        <v>0</v>
      </c>
      <c r="T7" s="44">
        <f t="shared" si="14"/>
        <v>0</v>
      </c>
      <c r="U7" s="50">
        <f t="shared" si="4"/>
        <v>1</v>
      </c>
      <c r="V7" s="50">
        <f t="shared" si="15"/>
        <v>1</v>
      </c>
      <c r="W7" s="50">
        <f t="shared" si="16"/>
        <v>1</v>
      </c>
      <c r="X7" s="78">
        <v>0</v>
      </c>
      <c r="Y7" s="78">
        <v>1</v>
      </c>
      <c r="Z7" s="79"/>
      <c r="AA7" s="79">
        <v>1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4.4000000000000004</v>
      </c>
      <c r="AN7" s="59"/>
      <c r="AO7" s="60">
        <v>1</v>
      </c>
    </row>
    <row r="8" spans="1:41" s="17" customFormat="1" ht="12.75" customHeight="1" x14ac:dyDescent="0.2">
      <c r="A8" s="61">
        <v>4</v>
      </c>
      <c r="B8" s="62">
        <v>5.3</v>
      </c>
      <c r="C8" s="62">
        <v>4.8</v>
      </c>
      <c r="D8" s="44">
        <f t="shared" si="9"/>
        <v>5.3</v>
      </c>
      <c r="E8" s="44">
        <f t="shared" si="10"/>
        <v>5.3</v>
      </c>
      <c r="F8" s="62">
        <v>2.1</v>
      </c>
      <c r="G8" s="62">
        <v>2.6</v>
      </c>
      <c r="H8" s="44">
        <f t="shared" si="11"/>
        <v>2.1</v>
      </c>
      <c r="I8" s="44">
        <f t="shared" si="12"/>
        <v>2.1</v>
      </c>
      <c r="J8" s="45">
        <f t="shared" si="0"/>
        <v>0</v>
      </c>
      <c r="K8" s="46"/>
      <c r="L8" s="3">
        <f t="shared" si="1"/>
        <v>0</v>
      </c>
      <c r="M8" s="49"/>
      <c r="N8" s="62" t="s">
        <v>104</v>
      </c>
      <c r="O8" s="44">
        <f t="shared" si="2"/>
        <v>0</v>
      </c>
      <c r="P8" s="48">
        <f t="shared" si="3"/>
        <v>0</v>
      </c>
      <c r="Q8" s="77"/>
      <c r="R8" s="62">
        <v>0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6">
        <v>0</v>
      </c>
      <c r="Y8" s="66">
        <v>1</v>
      </c>
      <c r="Z8" s="67"/>
      <c r="AA8" s="67">
        <v>1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8.1</v>
      </c>
      <c r="AN8" s="193"/>
      <c r="AO8" s="60">
        <v>28</v>
      </c>
    </row>
    <row r="9" spans="1:41" s="17" customFormat="1" ht="12.75" customHeight="1" x14ac:dyDescent="0.2">
      <c r="A9" s="18">
        <v>5</v>
      </c>
      <c r="B9" s="73">
        <v>3.6</v>
      </c>
      <c r="C9" s="73">
        <v>5.4</v>
      </c>
      <c r="D9" s="44">
        <f t="shared" si="9"/>
        <v>5.4</v>
      </c>
      <c r="E9" s="44">
        <f t="shared" si="10"/>
        <v>5.4</v>
      </c>
      <c r="F9" s="74">
        <v>0.7</v>
      </c>
      <c r="G9" s="74">
        <v>2.7</v>
      </c>
      <c r="H9" s="44">
        <f t="shared" si="11"/>
        <v>0.7</v>
      </c>
      <c r="I9" s="44">
        <f t="shared" si="12"/>
        <v>0.7</v>
      </c>
      <c r="J9" s="45">
        <f t="shared" si="0"/>
        <v>0</v>
      </c>
      <c r="K9" s="46"/>
      <c r="L9" s="3">
        <f t="shared" si="1"/>
        <v>0</v>
      </c>
      <c r="M9" s="91"/>
      <c r="N9" s="73">
        <v>0</v>
      </c>
      <c r="O9" s="44">
        <f t="shared" si="2"/>
        <v>0</v>
      </c>
      <c r="P9" s="48">
        <f t="shared" si="3"/>
        <v>0</v>
      </c>
      <c r="Q9" s="77"/>
      <c r="R9" s="74">
        <v>0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0</v>
      </c>
      <c r="W9" s="50">
        <f t="shared" si="16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" customHeight="1" x14ac:dyDescent="0.2">
      <c r="A10" s="61">
        <v>6</v>
      </c>
      <c r="B10" s="62">
        <v>2.8</v>
      </c>
      <c r="C10" s="62">
        <v>6.8</v>
      </c>
      <c r="D10" s="44">
        <f t="shared" si="9"/>
        <v>6.8</v>
      </c>
      <c r="E10" s="44">
        <f t="shared" si="10"/>
        <v>6.8</v>
      </c>
      <c r="F10" s="62">
        <v>-3</v>
      </c>
      <c r="G10" s="62">
        <v>-2.6</v>
      </c>
      <c r="H10" s="44">
        <f t="shared" si="11"/>
        <v>-3</v>
      </c>
      <c r="I10" s="44">
        <f t="shared" si="12"/>
        <v>-3</v>
      </c>
      <c r="J10" s="45">
        <f t="shared" si="0"/>
        <v>1</v>
      </c>
      <c r="K10" s="46"/>
      <c r="L10" s="3">
        <f t="shared" si="1"/>
        <v>0</v>
      </c>
      <c r="M10" s="49"/>
      <c r="N10" s="62">
        <v>0</v>
      </c>
      <c r="O10" s="44">
        <f t="shared" si="2"/>
        <v>0</v>
      </c>
      <c r="P10" s="48">
        <f t="shared" si="3"/>
        <v>0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0</v>
      </c>
      <c r="W10" s="50">
        <f t="shared" si="16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38.199999999999996</v>
      </c>
      <c r="AN10" s="1" t="s">
        <v>38</v>
      </c>
      <c r="AO10" s="60"/>
    </row>
    <row r="11" spans="1:41" s="17" customFormat="1" ht="14.1" customHeight="1" x14ac:dyDescent="0.2">
      <c r="A11" s="90">
        <v>7</v>
      </c>
      <c r="B11" s="73">
        <v>-1.1000000000000001</v>
      </c>
      <c r="C11" s="73">
        <v>7.1</v>
      </c>
      <c r="D11" s="44">
        <f t="shared" si="9"/>
        <v>7.1</v>
      </c>
      <c r="E11" s="44">
        <f t="shared" si="10"/>
        <v>7.1</v>
      </c>
      <c r="F11" s="203">
        <v>-5</v>
      </c>
      <c r="G11" s="74">
        <v>-1.2</v>
      </c>
      <c r="H11" s="44">
        <f t="shared" si="11"/>
        <v>-5</v>
      </c>
      <c r="I11" s="44">
        <f t="shared" si="12"/>
        <v>-5</v>
      </c>
      <c r="J11" s="45">
        <f t="shared" si="0"/>
        <v>1</v>
      </c>
      <c r="K11" s="46"/>
      <c r="L11" s="3">
        <f t="shared" si="1"/>
        <v>0</v>
      </c>
      <c r="M11" s="91"/>
      <c r="N11" s="73">
        <v>0</v>
      </c>
      <c r="O11" s="44">
        <f t="shared" si="2"/>
        <v>0</v>
      </c>
      <c r="P11" s="48">
        <f t="shared" si="3"/>
        <v>0</v>
      </c>
      <c r="Q11" s="92"/>
      <c r="R11" s="74">
        <v>0</v>
      </c>
      <c r="S11" s="44">
        <f t="shared" si="13"/>
        <v>0</v>
      </c>
      <c r="T11" s="44">
        <f t="shared" si="14"/>
        <v>0</v>
      </c>
      <c r="U11" s="50">
        <f t="shared" si="4"/>
        <v>0</v>
      </c>
      <c r="V11" s="50">
        <f t="shared" si="15"/>
        <v>0</v>
      </c>
      <c r="W11" s="50">
        <f t="shared" si="16"/>
        <v>1</v>
      </c>
      <c r="X11" s="78">
        <v>0</v>
      </c>
      <c r="Y11" s="78">
        <v>4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1.5039370078740157</v>
      </c>
      <c r="AN11" s="28" t="s">
        <v>40</v>
      </c>
      <c r="AO11" s="60"/>
    </row>
    <row r="12" spans="1:41" s="17" customFormat="1" ht="14.1" customHeight="1" x14ac:dyDescent="0.2">
      <c r="A12" s="61">
        <v>8</v>
      </c>
      <c r="B12" s="62">
        <v>3.9</v>
      </c>
      <c r="C12" s="62">
        <v>9.1999999999999993</v>
      </c>
      <c r="D12" s="44">
        <f t="shared" si="9"/>
        <v>9.1999999999999993</v>
      </c>
      <c r="E12" s="44">
        <f t="shared" si="10"/>
        <v>9.1999999999999993</v>
      </c>
      <c r="F12" s="62">
        <v>-1.6</v>
      </c>
      <c r="G12" s="62">
        <v>2.9</v>
      </c>
      <c r="H12" s="44">
        <f t="shared" si="11"/>
        <v>-1.6</v>
      </c>
      <c r="I12" s="44">
        <f t="shared" si="12"/>
        <v>-1.6</v>
      </c>
      <c r="J12" s="45">
        <f t="shared" si="0"/>
        <v>1</v>
      </c>
      <c r="K12" s="46"/>
      <c r="L12" s="3">
        <f t="shared" si="1"/>
        <v>0</v>
      </c>
      <c r="M12" s="49"/>
      <c r="N12" s="62">
        <v>0</v>
      </c>
      <c r="O12" s="44">
        <f t="shared" si="2"/>
        <v>0</v>
      </c>
      <c r="P12" s="48">
        <f t="shared" si="3"/>
        <v>0</v>
      </c>
      <c r="Q12" s="92"/>
      <c r="R12" s="62">
        <v>0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0</v>
      </c>
      <c r="W12" s="50">
        <f t="shared" si="16"/>
        <v>1</v>
      </c>
      <c r="X12" s="66">
        <v>0</v>
      </c>
      <c r="Y12" s="66">
        <v>1</v>
      </c>
      <c r="Z12" s="67"/>
      <c r="AA12" s="67">
        <v>0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6.6</v>
      </c>
      <c r="AN12" t="s">
        <v>38</v>
      </c>
      <c r="AO12" s="60">
        <v>10</v>
      </c>
    </row>
    <row r="13" spans="1:41" s="17" customFormat="1" ht="14.1" customHeight="1" x14ac:dyDescent="0.2">
      <c r="A13" s="18">
        <v>9</v>
      </c>
      <c r="B13" s="73">
        <v>5.9</v>
      </c>
      <c r="C13" s="73">
        <v>11.7</v>
      </c>
      <c r="D13" s="44">
        <f t="shared" si="9"/>
        <v>11.7</v>
      </c>
      <c r="E13" s="44">
        <f t="shared" si="10"/>
        <v>11.7</v>
      </c>
      <c r="F13" s="74">
        <v>2.2999999999999998</v>
      </c>
      <c r="G13" s="74">
        <v>5.9</v>
      </c>
      <c r="H13" s="44">
        <f t="shared" si="11"/>
        <v>2.2999999999999998</v>
      </c>
      <c r="I13" s="44">
        <f t="shared" si="12"/>
        <v>2.2999999999999998</v>
      </c>
      <c r="J13" s="45">
        <f t="shared" si="0"/>
        <v>0</v>
      </c>
      <c r="K13" s="46"/>
      <c r="L13" s="3">
        <f t="shared" si="1"/>
        <v>0</v>
      </c>
      <c r="M13" s="91"/>
      <c r="N13" s="76">
        <v>0</v>
      </c>
      <c r="O13" s="44">
        <f t="shared" si="2"/>
        <v>1</v>
      </c>
      <c r="P13" s="48">
        <f t="shared" si="3"/>
        <v>5</v>
      </c>
      <c r="Q13" s="92"/>
      <c r="R13" s="74">
        <v>5</v>
      </c>
      <c r="S13" s="44">
        <f t="shared" si="13"/>
        <v>0</v>
      </c>
      <c r="T13" s="44">
        <f t="shared" si="14"/>
        <v>0</v>
      </c>
      <c r="U13" s="50">
        <f t="shared" si="4"/>
        <v>1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0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32" t="s">
        <v>42</v>
      </c>
      <c r="AM13" s="232"/>
      <c r="AN13" s="232"/>
      <c r="AO13" s="232"/>
    </row>
    <row r="14" spans="1:41" s="17" customFormat="1" ht="14.1" customHeight="1" x14ac:dyDescent="0.2">
      <c r="A14" s="61">
        <v>10</v>
      </c>
      <c r="B14" s="62">
        <v>6.9</v>
      </c>
      <c r="C14" s="62">
        <v>11.3</v>
      </c>
      <c r="D14" s="44">
        <f t="shared" si="9"/>
        <v>11.3</v>
      </c>
      <c r="E14" s="44">
        <f t="shared" si="10"/>
        <v>11.3</v>
      </c>
      <c r="F14" s="62">
        <v>5.2</v>
      </c>
      <c r="G14" s="62">
        <v>6.9</v>
      </c>
      <c r="H14" s="44">
        <f t="shared" si="11"/>
        <v>5.2</v>
      </c>
      <c r="I14" s="44">
        <f t="shared" si="12"/>
        <v>5.2</v>
      </c>
      <c r="J14" s="45">
        <f t="shared" si="0"/>
        <v>0</v>
      </c>
      <c r="K14" s="46"/>
      <c r="L14" s="3">
        <f t="shared" si="1"/>
        <v>0</v>
      </c>
      <c r="M14" s="206"/>
      <c r="N14" s="205">
        <v>2</v>
      </c>
      <c r="O14" s="44">
        <f t="shared" si="2"/>
        <v>1</v>
      </c>
      <c r="P14" s="48">
        <f t="shared" si="3"/>
        <v>6.6</v>
      </c>
      <c r="Q14" s="204"/>
      <c r="R14" s="205">
        <v>4.5999999999999996</v>
      </c>
      <c r="S14" s="44">
        <f t="shared" si="13"/>
        <v>0</v>
      </c>
      <c r="T14" s="44">
        <f t="shared" si="14"/>
        <v>0</v>
      </c>
      <c r="U14" s="50">
        <f t="shared" si="4"/>
        <v>1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/>
      <c r="AA14" s="67">
        <v>2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6</v>
      </c>
      <c r="AN14" s="98"/>
      <c r="AO14" s="99"/>
    </row>
    <row r="15" spans="1:41" s="17" customFormat="1" ht="14.1" customHeight="1" x14ac:dyDescent="0.2">
      <c r="A15" s="18">
        <v>11</v>
      </c>
      <c r="B15" s="73">
        <v>10.9</v>
      </c>
      <c r="C15" s="87">
        <v>10.6</v>
      </c>
      <c r="D15" s="44">
        <f t="shared" si="9"/>
        <v>10.9</v>
      </c>
      <c r="E15" s="44">
        <f t="shared" si="10"/>
        <v>10.9</v>
      </c>
      <c r="F15" s="74">
        <v>6.4</v>
      </c>
      <c r="G15" s="74">
        <v>4.2</v>
      </c>
      <c r="H15" s="44">
        <f t="shared" si="11"/>
        <v>4.2</v>
      </c>
      <c r="I15" s="44">
        <f t="shared" si="12"/>
        <v>4.2</v>
      </c>
      <c r="J15" s="45">
        <f t="shared" si="0"/>
        <v>0</v>
      </c>
      <c r="K15" s="46"/>
      <c r="L15" s="3">
        <f t="shared" si="1"/>
        <v>0</v>
      </c>
      <c r="M15" s="91"/>
      <c r="N15" s="73">
        <v>0.6</v>
      </c>
      <c r="O15" s="44">
        <f t="shared" si="2"/>
        <v>1</v>
      </c>
      <c r="P15" s="48">
        <f t="shared" si="3"/>
        <v>3.2</v>
      </c>
      <c r="Q15" s="92"/>
      <c r="R15" s="74">
        <v>2.6</v>
      </c>
      <c r="S15" s="44">
        <f t="shared" si="13"/>
        <v>0</v>
      </c>
      <c r="T15" s="44">
        <f t="shared" si="14"/>
        <v>0</v>
      </c>
      <c r="U15" s="50">
        <f t="shared" si="4"/>
        <v>1</v>
      </c>
      <c r="V15" s="50">
        <f t="shared" si="15"/>
        <v>1</v>
      </c>
      <c r="W15" s="50">
        <f t="shared" si="16"/>
        <v>1</v>
      </c>
      <c r="X15" s="78">
        <v>0</v>
      </c>
      <c r="Y15" s="78">
        <v>1</v>
      </c>
      <c r="Z15" s="79"/>
      <c r="AA15" s="79">
        <v>2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5</v>
      </c>
      <c r="AG15" s="57">
        <f t="shared" si="7"/>
        <v>1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" customHeight="1" x14ac:dyDescent="0.2">
      <c r="A16" s="61">
        <v>12</v>
      </c>
      <c r="B16" s="62">
        <v>6.6</v>
      </c>
      <c r="C16" s="62">
        <v>9.6999999999999993</v>
      </c>
      <c r="D16" s="44">
        <f t="shared" si="9"/>
        <v>9.6999999999999993</v>
      </c>
      <c r="E16" s="44">
        <f t="shared" si="10"/>
        <v>9.6999999999999993</v>
      </c>
      <c r="F16" s="62">
        <v>3.6</v>
      </c>
      <c r="G16" s="62">
        <v>5.0999999999999996</v>
      </c>
      <c r="H16" s="44">
        <f t="shared" si="11"/>
        <v>3.6</v>
      </c>
      <c r="I16" s="44">
        <f t="shared" si="12"/>
        <v>3.6</v>
      </c>
      <c r="J16" s="45">
        <f t="shared" si="0"/>
        <v>0</v>
      </c>
      <c r="K16" s="46"/>
      <c r="L16" s="3">
        <f t="shared" si="1"/>
        <v>0</v>
      </c>
      <c r="M16" s="49"/>
      <c r="N16" s="62">
        <v>0.4</v>
      </c>
      <c r="O16" s="44">
        <f t="shared" si="2"/>
        <v>1</v>
      </c>
      <c r="P16" s="48">
        <f t="shared" si="3"/>
        <v>4.8000000000000007</v>
      </c>
      <c r="Q16" s="95"/>
      <c r="R16" s="64">
        <v>4.4000000000000004</v>
      </c>
      <c r="S16" s="44">
        <f t="shared" si="13"/>
        <v>0</v>
      </c>
      <c r="T16" s="44">
        <f t="shared" si="14"/>
        <v>0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1</v>
      </c>
      <c r="Z16" s="67"/>
      <c r="AA16" s="67">
        <v>2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15</v>
      </c>
      <c r="AN16" s="100"/>
      <c r="AO16" s="99"/>
    </row>
    <row r="17" spans="1:42" s="17" customFormat="1" ht="14.1" customHeight="1" x14ac:dyDescent="0.2">
      <c r="A17" s="18">
        <v>13</v>
      </c>
      <c r="B17" s="73">
        <v>6.2</v>
      </c>
      <c r="C17" s="87">
        <v>8.6</v>
      </c>
      <c r="D17" s="44">
        <f t="shared" si="9"/>
        <v>8.6</v>
      </c>
      <c r="E17" s="44">
        <f t="shared" si="10"/>
        <v>8.6</v>
      </c>
      <c r="F17" s="74">
        <v>3.3</v>
      </c>
      <c r="G17" s="74">
        <v>4.3</v>
      </c>
      <c r="H17" s="44">
        <f t="shared" si="11"/>
        <v>3.3</v>
      </c>
      <c r="I17" s="44">
        <f t="shared" si="12"/>
        <v>3.3</v>
      </c>
      <c r="J17" s="45">
        <f t="shared" si="0"/>
        <v>0</v>
      </c>
      <c r="K17" s="46"/>
      <c r="L17" s="3">
        <f t="shared" si="1"/>
        <v>0</v>
      </c>
      <c r="M17" s="86"/>
      <c r="N17" s="87" t="s">
        <v>104</v>
      </c>
      <c r="O17" s="44">
        <f t="shared" si="2"/>
        <v>1</v>
      </c>
      <c r="P17" s="48">
        <f t="shared" si="3"/>
        <v>0.8</v>
      </c>
      <c r="Q17" s="95"/>
      <c r="R17" s="88">
        <v>0.8</v>
      </c>
      <c r="S17" s="44">
        <f t="shared" si="13"/>
        <v>0</v>
      </c>
      <c r="T17" s="44">
        <f t="shared" si="14"/>
        <v>0</v>
      </c>
      <c r="U17" s="50">
        <f t="shared" si="4"/>
        <v>0</v>
      </c>
      <c r="V17" s="50">
        <f t="shared" si="15"/>
        <v>1</v>
      </c>
      <c r="W17" s="50">
        <f t="shared" si="16"/>
        <v>1</v>
      </c>
      <c r="X17" s="78">
        <v>0</v>
      </c>
      <c r="Y17" s="78">
        <v>1</v>
      </c>
      <c r="Z17" s="79"/>
      <c r="AA17" s="79">
        <v>1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10</v>
      </c>
      <c r="AP17" s="96"/>
    </row>
    <row r="18" spans="1:42" s="17" customFormat="1" ht="14.1" customHeight="1" x14ac:dyDescent="0.2">
      <c r="A18" s="61">
        <v>14</v>
      </c>
      <c r="B18" s="62">
        <v>7.1</v>
      </c>
      <c r="C18" s="64">
        <v>9.6</v>
      </c>
      <c r="D18" s="44">
        <f t="shared" si="9"/>
        <v>9.6</v>
      </c>
      <c r="E18" s="44">
        <f t="shared" si="10"/>
        <v>9.6</v>
      </c>
      <c r="F18" s="62">
        <v>3.9</v>
      </c>
      <c r="G18" s="64">
        <v>7.1</v>
      </c>
      <c r="H18" s="44">
        <f t="shared" si="11"/>
        <v>3.9</v>
      </c>
      <c r="I18" s="44">
        <f t="shared" si="12"/>
        <v>3.9</v>
      </c>
      <c r="J18" s="45">
        <f t="shared" si="0"/>
        <v>0</v>
      </c>
      <c r="K18" s="46"/>
      <c r="L18" s="3">
        <f t="shared" si="1"/>
        <v>0</v>
      </c>
      <c r="M18" s="103"/>
      <c r="N18" s="62">
        <v>4.8</v>
      </c>
      <c r="O18" s="44">
        <f t="shared" si="2"/>
        <v>1</v>
      </c>
      <c r="P18" s="48">
        <f t="shared" si="3"/>
        <v>6</v>
      </c>
      <c r="Q18" s="92"/>
      <c r="R18" s="62">
        <v>1.2</v>
      </c>
      <c r="S18" s="44">
        <f t="shared" si="13"/>
        <v>0</v>
      </c>
      <c r="T18" s="44">
        <f t="shared" si="14"/>
        <v>0</v>
      </c>
      <c r="U18" s="50">
        <f t="shared" si="4"/>
        <v>1</v>
      </c>
      <c r="V18" s="50">
        <f t="shared" si="15"/>
        <v>1</v>
      </c>
      <c r="W18" s="50">
        <f t="shared" si="16"/>
        <v>1</v>
      </c>
      <c r="X18" s="66">
        <v>0</v>
      </c>
      <c r="Y18" s="66">
        <v>1</v>
      </c>
      <c r="Z18" s="67"/>
      <c r="AA18" s="67">
        <v>0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0</v>
      </c>
      <c r="AP18" s="96"/>
    </row>
    <row r="19" spans="1:42" s="17" customFormat="1" ht="14.1" customHeight="1" x14ac:dyDescent="0.2">
      <c r="A19" s="18">
        <v>15</v>
      </c>
      <c r="B19" s="87">
        <v>9.1</v>
      </c>
      <c r="C19" s="73">
        <v>13.5</v>
      </c>
      <c r="D19" s="44">
        <f t="shared" si="9"/>
        <v>13.5</v>
      </c>
      <c r="E19" s="44">
        <f t="shared" si="10"/>
        <v>13.5</v>
      </c>
      <c r="F19" s="74">
        <v>4.8</v>
      </c>
      <c r="G19" s="88">
        <v>7.2</v>
      </c>
      <c r="H19" s="44">
        <f t="shared" si="11"/>
        <v>4.8</v>
      </c>
      <c r="I19" s="44">
        <f t="shared" si="12"/>
        <v>4.8</v>
      </c>
      <c r="J19" s="45">
        <f t="shared" si="0"/>
        <v>0</v>
      </c>
      <c r="K19" s="46"/>
      <c r="L19" s="3">
        <f t="shared" si="1"/>
        <v>0</v>
      </c>
      <c r="M19" s="104"/>
      <c r="N19" s="87">
        <v>0</v>
      </c>
      <c r="O19" s="44">
        <f t="shared" si="2"/>
        <v>1</v>
      </c>
      <c r="P19" s="48">
        <f t="shared" si="3"/>
        <v>0.4</v>
      </c>
      <c r="Q19" s="65"/>
      <c r="R19" s="88">
        <v>0.4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1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0</v>
      </c>
      <c r="AO19" s="200"/>
    </row>
    <row r="20" spans="1:42" s="17" customFormat="1" ht="14.1" customHeight="1" x14ac:dyDescent="0.2">
      <c r="A20" s="61">
        <v>16</v>
      </c>
      <c r="B20" s="64">
        <v>9.9</v>
      </c>
      <c r="C20" s="62">
        <v>15.4</v>
      </c>
      <c r="D20" s="44">
        <f t="shared" si="9"/>
        <v>15.4</v>
      </c>
      <c r="E20" s="44">
        <f t="shared" si="10"/>
        <v>15.4</v>
      </c>
      <c r="F20" s="64">
        <v>6</v>
      </c>
      <c r="G20" s="62">
        <v>5.4</v>
      </c>
      <c r="H20" s="44">
        <f t="shared" si="11"/>
        <v>5.4</v>
      </c>
      <c r="I20" s="44">
        <f t="shared" si="12"/>
        <v>5.4</v>
      </c>
      <c r="J20" s="45">
        <f t="shared" si="0"/>
        <v>0</v>
      </c>
      <c r="K20" s="46"/>
      <c r="L20" s="3">
        <f t="shared" si="1"/>
        <v>0</v>
      </c>
      <c r="M20" s="85"/>
      <c r="N20" s="64">
        <v>0</v>
      </c>
      <c r="O20" s="44">
        <f t="shared" si="2"/>
        <v>0</v>
      </c>
      <c r="P20" s="48">
        <f t="shared" si="3"/>
        <v>0</v>
      </c>
      <c r="Q20" s="95"/>
      <c r="R20" s="64">
        <v>0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0</v>
      </c>
      <c r="W20" s="50">
        <f t="shared" si="16"/>
        <v>1</v>
      </c>
      <c r="X20" s="66">
        <v>0</v>
      </c>
      <c r="Y20" s="66">
        <v>1</v>
      </c>
      <c r="Z20" s="67"/>
      <c r="AA20" s="67">
        <v>2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33" t="s">
        <v>47</v>
      </c>
      <c r="AM20" s="233"/>
      <c r="AN20" s="233"/>
      <c r="AO20" s="233"/>
    </row>
    <row r="21" spans="1:42" s="17" customFormat="1" ht="14.1" customHeight="1" x14ac:dyDescent="0.2">
      <c r="A21" s="18">
        <v>17</v>
      </c>
      <c r="B21" s="87">
        <v>7.6</v>
      </c>
      <c r="C21" s="73">
        <v>13.9</v>
      </c>
      <c r="D21" s="44">
        <f t="shared" si="9"/>
        <v>13.9</v>
      </c>
      <c r="E21" s="44">
        <f t="shared" si="10"/>
        <v>13.9</v>
      </c>
      <c r="F21" s="88">
        <v>3.8</v>
      </c>
      <c r="G21" s="88">
        <v>3.8</v>
      </c>
      <c r="H21" s="44">
        <f t="shared" si="11"/>
        <v>3.8</v>
      </c>
      <c r="I21" s="44">
        <f t="shared" si="12"/>
        <v>3.8</v>
      </c>
      <c r="J21" s="45">
        <f t="shared" si="0"/>
        <v>0</v>
      </c>
      <c r="K21" s="46"/>
      <c r="L21" s="3">
        <f t="shared" si="1"/>
        <v>0</v>
      </c>
      <c r="M21" s="104"/>
      <c r="N21" s="87">
        <v>0</v>
      </c>
      <c r="O21" s="44">
        <f t="shared" si="2"/>
        <v>0</v>
      </c>
      <c r="P21" s="48">
        <f t="shared" si="3"/>
        <v>0</v>
      </c>
      <c r="Q21" s="95"/>
      <c r="R21" s="88">
        <v>0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0</v>
      </c>
      <c r="W21" s="50">
        <f t="shared" si="16"/>
        <v>1</v>
      </c>
      <c r="X21" s="78">
        <v>0</v>
      </c>
      <c r="Y21" s="78">
        <v>1</v>
      </c>
      <c r="Z21" s="79"/>
      <c r="AA21" s="79">
        <v>0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19" t="s">
        <v>48</v>
      </c>
      <c r="AM21" s="219"/>
      <c r="AN21" s="219"/>
      <c r="AO21" s="219"/>
    </row>
    <row r="22" spans="1:42" s="17" customFormat="1" ht="14.1" customHeight="1" x14ac:dyDescent="0.2">
      <c r="A22" s="61">
        <v>18</v>
      </c>
      <c r="B22" s="64">
        <v>6</v>
      </c>
      <c r="C22" s="62">
        <v>14.7</v>
      </c>
      <c r="D22" s="44">
        <f t="shared" si="9"/>
        <v>14.7</v>
      </c>
      <c r="E22" s="44">
        <f t="shared" si="10"/>
        <v>14.7</v>
      </c>
      <c r="F22" s="62">
        <v>-0.9</v>
      </c>
      <c r="G22" s="64">
        <v>6</v>
      </c>
      <c r="H22" s="44">
        <f t="shared" si="11"/>
        <v>-0.9</v>
      </c>
      <c r="I22" s="44">
        <f t="shared" si="12"/>
        <v>-0.9</v>
      </c>
      <c r="J22" s="45">
        <f t="shared" si="0"/>
        <v>1</v>
      </c>
      <c r="K22" s="46"/>
      <c r="L22" s="3">
        <f t="shared" si="1"/>
        <v>0</v>
      </c>
      <c r="M22" s="85"/>
      <c r="N22" s="64">
        <v>0</v>
      </c>
      <c r="O22" s="44">
        <f t="shared" si="2"/>
        <v>0</v>
      </c>
      <c r="P22" s="48">
        <f t="shared" si="3"/>
        <v>0</v>
      </c>
      <c r="Q22" s="65"/>
      <c r="R22" s="64" t="s">
        <v>104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0</v>
      </c>
      <c r="W22" s="50">
        <f t="shared" si="16"/>
        <v>1</v>
      </c>
      <c r="X22" s="66">
        <v>0</v>
      </c>
      <c r="Y22" s="66">
        <v>1</v>
      </c>
      <c r="Z22" s="67"/>
      <c r="AA22" s="67">
        <v>0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" customHeight="1" x14ac:dyDescent="0.2">
      <c r="A23" s="18">
        <v>19</v>
      </c>
      <c r="B23" s="87">
        <v>7.9</v>
      </c>
      <c r="C23" s="73">
        <v>9.8000000000000007</v>
      </c>
      <c r="D23" s="44">
        <f t="shared" si="9"/>
        <v>9.8000000000000007</v>
      </c>
      <c r="E23" s="44">
        <f t="shared" si="10"/>
        <v>9.8000000000000007</v>
      </c>
      <c r="F23" s="74">
        <v>7.2</v>
      </c>
      <c r="G23" s="74">
        <v>7.3</v>
      </c>
      <c r="H23" s="44">
        <f t="shared" si="11"/>
        <v>7.2</v>
      </c>
      <c r="I23" s="44">
        <f t="shared" si="12"/>
        <v>7.2</v>
      </c>
      <c r="J23" s="45">
        <f t="shared" si="0"/>
        <v>0</v>
      </c>
      <c r="K23" s="75"/>
      <c r="L23" s="3">
        <f t="shared" si="1"/>
        <v>0</v>
      </c>
      <c r="M23" s="91"/>
      <c r="N23" s="73" t="s">
        <v>104</v>
      </c>
      <c r="O23" s="44">
        <f t="shared" si="2"/>
        <v>0</v>
      </c>
      <c r="P23" s="48">
        <f t="shared" si="3"/>
        <v>0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0</v>
      </c>
      <c r="W23" s="50">
        <f t="shared" si="16"/>
        <v>1</v>
      </c>
      <c r="X23" s="66">
        <v>0</v>
      </c>
      <c r="Y23" s="78">
        <v>1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" customHeight="1" x14ac:dyDescent="0.2">
      <c r="A24" s="61">
        <v>20</v>
      </c>
      <c r="B24" s="64">
        <v>8.1</v>
      </c>
      <c r="C24" s="64">
        <v>12.8</v>
      </c>
      <c r="D24" s="44">
        <f t="shared" si="9"/>
        <v>12.8</v>
      </c>
      <c r="E24" s="44">
        <f t="shared" si="10"/>
        <v>12.8</v>
      </c>
      <c r="F24" s="62">
        <v>6.8</v>
      </c>
      <c r="G24" s="62">
        <v>7.8</v>
      </c>
      <c r="H24" s="44">
        <f t="shared" si="11"/>
        <v>6.8</v>
      </c>
      <c r="I24" s="44">
        <f t="shared" si="12"/>
        <v>6.8</v>
      </c>
      <c r="J24" s="45">
        <f t="shared" si="0"/>
        <v>0</v>
      </c>
      <c r="K24" s="75"/>
      <c r="L24" s="3">
        <f t="shared" si="1"/>
        <v>0</v>
      </c>
      <c r="M24" s="63"/>
      <c r="N24" s="64">
        <v>0</v>
      </c>
      <c r="O24" s="44">
        <f t="shared" si="2"/>
        <v>1</v>
      </c>
      <c r="P24" s="48">
        <f t="shared" si="3"/>
        <v>1.6</v>
      </c>
      <c r="Q24" s="95"/>
      <c r="R24" s="64">
        <v>1.6</v>
      </c>
      <c r="S24" s="44">
        <f t="shared" si="13"/>
        <v>0</v>
      </c>
      <c r="T24" s="44">
        <f t="shared" si="14"/>
        <v>0</v>
      </c>
      <c r="U24" s="50">
        <f t="shared" si="4"/>
        <v>1</v>
      </c>
      <c r="V24" s="50">
        <f t="shared" si="15"/>
        <v>1</v>
      </c>
      <c r="W24" s="50">
        <f t="shared" si="16"/>
        <v>1</v>
      </c>
      <c r="X24" s="66">
        <v>0</v>
      </c>
      <c r="Y24" s="66">
        <v>1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19" t="s">
        <v>51</v>
      </c>
      <c r="AM24" s="219"/>
      <c r="AN24" s="219"/>
      <c r="AO24" s="219"/>
    </row>
    <row r="25" spans="1:42" s="17" customFormat="1" ht="14.1" customHeight="1" x14ac:dyDescent="0.2">
      <c r="A25" s="18">
        <v>21</v>
      </c>
      <c r="B25" s="87">
        <v>8.1</v>
      </c>
      <c r="C25" s="73">
        <v>14.8</v>
      </c>
      <c r="D25" s="44">
        <f t="shared" si="9"/>
        <v>14.8</v>
      </c>
      <c r="E25" s="44">
        <f t="shared" si="10"/>
        <v>14.8</v>
      </c>
      <c r="F25" s="88">
        <v>7.1</v>
      </c>
      <c r="G25" s="88">
        <v>4.3</v>
      </c>
      <c r="H25" s="44">
        <f t="shared" si="11"/>
        <v>4.3</v>
      </c>
      <c r="I25" s="44">
        <f t="shared" si="12"/>
        <v>4.3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44">
        <f t="shared" si="2"/>
        <v>1</v>
      </c>
      <c r="P25" s="48">
        <f t="shared" si="3"/>
        <v>0.2</v>
      </c>
      <c r="Q25" s="92" t="s">
        <v>105</v>
      </c>
      <c r="R25" s="74">
        <v>0.2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1</v>
      </c>
      <c r="W25" s="50">
        <f t="shared" si="16"/>
        <v>1</v>
      </c>
      <c r="X25" s="66">
        <v>0</v>
      </c>
      <c r="Y25" s="78">
        <v>1</v>
      </c>
      <c r="Z25" s="79"/>
      <c r="AA25" s="79">
        <v>2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" customHeight="1" x14ac:dyDescent="0.2">
      <c r="A26" s="61">
        <v>22</v>
      </c>
      <c r="B26" s="64">
        <v>4.3</v>
      </c>
      <c r="C26" s="62">
        <v>10.1</v>
      </c>
      <c r="D26" s="44">
        <f t="shared" si="9"/>
        <v>10.1</v>
      </c>
      <c r="E26" s="44">
        <f t="shared" si="10"/>
        <v>10.1</v>
      </c>
      <c r="F26" s="62">
        <v>-2.2000000000000002</v>
      </c>
      <c r="G26" s="64">
        <v>4.0999999999999996</v>
      </c>
      <c r="H26" s="44">
        <f t="shared" si="11"/>
        <v>-2.2000000000000002</v>
      </c>
      <c r="I26" s="44">
        <f t="shared" si="12"/>
        <v>-2.2000000000000002</v>
      </c>
      <c r="J26" s="45">
        <f t="shared" si="0"/>
        <v>1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" customHeight="1" x14ac:dyDescent="0.2">
      <c r="A27" s="18">
        <v>23</v>
      </c>
      <c r="B27" s="87">
        <v>7.2</v>
      </c>
      <c r="C27" s="73">
        <v>11.2</v>
      </c>
      <c r="D27" s="44">
        <f t="shared" si="9"/>
        <v>11.2</v>
      </c>
      <c r="E27" s="44">
        <f t="shared" si="10"/>
        <v>11.2</v>
      </c>
      <c r="F27" s="74">
        <v>1.7</v>
      </c>
      <c r="G27" s="88">
        <v>7.2</v>
      </c>
      <c r="H27" s="44">
        <f t="shared" si="11"/>
        <v>1.7</v>
      </c>
      <c r="I27" s="44">
        <f t="shared" si="12"/>
        <v>1.7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1</v>
      </c>
      <c r="P27" s="48">
        <f t="shared" si="3"/>
        <v>1</v>
      </c>
      <c r="Q27" s="92"/>
      <c r="R27" s="74">
        <v>1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1</v>
      </c>
      <c r="V27" s="50">
        <f t="shared" si="15"/>
        <v>1</v>
      </c>
      <c r="W27" s="50">
        <f t="shared" si="16"/>
        <v>1</v>
      </c>
      <c r="X27" s="66">
        <v>0</v>
      </c>
      <c r="Y27" s="78">
        <v>1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" customHeight="1" x14ac:dyDescent="0.2">
      <c r="A28" s="61">
        <v>24</v>
      </c>
      <c r="B28" s="64">
        <v>8.9</v>
      </c>
      <c r="C28" s="62">
        <v>14.1</v>
      </c>
      <c r="D28" s="44">
        <f t="shared" si="9"/>
        <v>14.1</v>
      </c>
      <c r="E28" s="44">
        <f t="shared" si="10"/>
        <v>14.1</v>
      </c>
      <c r="F28" s="64">
        <v>7.2</v>
      </c>
      <c r="G28" s="64">
        <v>6.4</v>
      </c>
      <c r="H28" s="44">
        <f t="shared" si="11"/>
        <v>6.4</v>
      </c>
      <c r="I28" s="44">
        <f t="shared" si="12"/>
        <v>6.4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1</v>
      </c>
      <c r="P28" s="48">
        <f t="shared" si="3"/>
        <v>0.2</v>
      </c>
      <c r="Q28" s="92"/>
      <c r="R28" s="62">
        <v>0.2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1</v>
      </c>
      <c r="W28" s="50">
        <f t="shared" si="16"/>
        <v>1</v>
      </c>
      <c r="X28" s="66">
        <v>0</v>
      </c>
      <c r="Y28" s="66">
        <v>1</v>
      </c>
      <c r="Z28" s="67"/>
      <c r="AA28" s="67">
        <v>1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" customHeight="1" x14ac:dyDescent="0.2">
      <c r="A29" s="18">
        <v>25</v>
      </c>
      <c r="B29" s="87">
        <v>10.7</v>
      </c>
      <c r="C29" s="73">
        <v>14.3</v>
      </c>
      <c r="D29" s="44">
        <f t="shared" si="9"/>
        <v>14.3</v>
      </c>
      <c r="E29" s="44">
        <f t="shared" si="10"/>
        <v>14.3</v>
      </c>
      <c r="F29" s="74">
        <v>4.8</v>
      </c>
      <c r="G29" s="118">
        <v>8</v>
      </c>
      <c r="H29" s="44">
        <f t="shared" si="11"/>
        <v>4.8</v>
      </c>
      <c r="I29" s="44">
        <f t="shared" si="12"/>
        <v>4.8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1</v>
      </c>
      <c r="P29" s="48">
        <f t="shared" si="3"/>
        <v>5</v>
      </c>
      <c r="Q29" s="92"/>
      <c r="R29" s="74">
        <v>5</v>
      </c>
      <c r="S29" s="44">
        <f t="shared" si="13"/>
        <v>0</v>
      </c>
      <c r="T29" s="44">
        <f t="shared" si="14"/>
        <v>0</v>
      </c>
      <c r="U29" s="50">
        <f t="shared" si="17"/>
        <v>1</v>
      </c>
      <c r="V29" s="50">
        <f t="shared" si="15"/>
        <v>1</v>
      </c>
      <c r="W29" s="50">
        <f t="shared" si="16"/>
        <v>1</v>
      </c>
      <c r="X29" s="66">
        <v>0</v>
      </c>
      <c r="Y29" s="78">
        <v>1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" customHeight="1" x14ac:dyDescent="0.2">
      <c r="A30" s="61">
        <v>26</v>
      </c>
      <c r="B30" s="119">
        <v>8.9</v>
      </c>
      <c r="C30" s="62">
        <v>11.3</v>
      </c>
      <c r="D30" s="44">
        <f t="shared" si="9"/>
        <v>11.3</v>
      </c>
      <c r="E30" s="44">
        <f t="shared" si="10"/>
        <v>11.3</v>
      </c>
      <c r="F30" s="64">
        <v>6.6</v>
      </c>
      <c r="G30" s="64">
        <v>3.9</v>
      </c>
      <c r="H30" s="44">
        <f t="shared" si="11"/>
        <v>3.9</v>
      </c>
      <c r="I30" s="44">
        <f t="shared" si="12"/>
        <v>3.9</v>
      </c>
      <c r="J30" s="45">
        <f t="shared" si="0"/>
        <v>0</v>
      </c>
      <c r="K30" s="46"/>
      <c r="L30" s="3">
        <f t="shared" si="1"/>
        <v>0</v>
      </c>
      <c r="M30" s="85"/>
      <c r="N30" s="120">
        <v>0.8</v>
      </c>
      <c r="O30" s="44">
        <f t="shared" si="2"/>
        <v>1</v>
      </c>
      <c r="P30" s="48">
        <f t="shared" si="3"/>
        <v>1</v>
      </c>
      <c r="Q30" s="95"/>
      <c r="R30" s="64">
        <v>0.2</v>
      </c>
      <c r="S30" s="44">
        <f t="shared" si="13"/>
        <v>0</v>
      </c>
      <c r="T30" s="44">
        <f t="shared" si="14"/>
        <v>0</v>
      </c>
      <c r="U30" s="50">
        <f t="shared" si="17"/>
        <v>1</v>
      </c>
      <c r="V30" s="50">
        <f t="shared" si="15"/>
        <v>1</v>
      </c>
      <c r="W30" s="50">
        <f t="shared" si="16"/>
        <v>1</v>
      </c>
      <c r="X30" s="66">
        <v>0</v>
      </c>
      <c r="Y30" s="66">
        <v>1</v>
      </c>
      <c r="Z30" s="67"/>
      <c r="AA30" s="67">
        <v>2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4</v>
      </c>
      <c r="AG30" s="57">
        <f t="shared" si="7"/>
        <v>0</v>
      </c>
      <c r="AH30" s="55">
        <f t="shared" si="8"/>
        <v>1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" customHeight="1" x14ac:dyDescent="0.2">
      <c r="A31" s="18">
        <v>27</v>
      </c>
      <c r="B31" s="73">
        <v>7.1</v>
      </c>
      <c r="C31" s="73">
        <v>10</v>
      </c>
      <c r="D31" s="44">
        <f t="shared" si="9"/>
        <v>10</v>
      </c>
      <c r="E31" s="44">
        <f t="shared" si="10"/>
        <v>10</v>
      </c>
      <c r="F31" s="74">
        <v>2.4</v>
      </c>
      <c r="G31" s="88">
        <v>6.3</v>
      </c>
      <c r="H31" s="44">
        <f t="shared" si="11"/>
        <v>2.4</v>
      </c>
      <c r="I31" s="44">
        <f t="shared" si="12"/>
        <v>2.4</v>
      </c>
      <c r="J31" s="45">
        <f t="shared" si="0"/>
        <v>0</v>
      </c>
      <c r="K31" s="46"/>
      <c r="L31" s="3">
        <f t="shared" si="1"/>
        <v>0</v>
      </c>
      <c r="M31" s="86"/>
      <c r="N31" s="87" t="s">
        <v>104</v>
      </c>
      <c r="O31" s="44">
        <f t="shared" si="2"/>
        <v>1</v>
      </c>
      <c r="P31" s="48">
        <f t="shared" si="3"/>
        <v>0.2</v>
      </c>
      <c r="Q31" s="65"/>
      <c r="R31" s="88">
        <v>0.2</v>
      </c>
      <c r="S31" s="44">
        <f t="shared" si="13"/>
        <v>0</v>
      </c>
      <c r="T31" s="44">
        <f t="shared" si="14"/>
        <v>0</v>
      </c>
      <c r="U31" s="50">
        <f t="shared" si="17"/>
        <v>0</v>
      </c>
      <c r="V31" s="50">
        <f t="shared" si="15"/>
        <v>1</v>
      </c>
      <c r="W31" s="50">
        <f t="shared" si="16"/>
        <v>1</v>
      </c>
      <c r="X31" s="78">
        <v>0</v>
      </c>
      <c r="Y31" s="78">
        <v>1</v>
      </c>
      <c r="Z31" s="79"/>
      <c r="AA31" s="79">
        <v>0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19" t="s">
        <v>58</v>
      </c>
      <c r="AM31" s="219"/>
      <c r="AN31" s="219"/>
      <c r="AO31" s="219"/>
    </row>
    <row r="32" spans="1:42" s="17" customFormat="1" ht="14.1" customHeight="1" x14ac:dyDescent="0.2">
      <c r="A32" s="61">
        <v>28</v>
      </c>
      <c r="B32" s="64">
        <v>11.1</v>
      </c>
      <c r="C32" s="62">
        <v>13.3</v>
      </c>
      <c r="D32" s="44">
        <f t="shared" si="9"/>
        <v>13.3</v>
      </c>
      <c r="E32" s="44">
        <f t="shared" si="10"/>
        <v>13.3</v>
      </c>
      <c r="F32" s="205">
        <v>8.1</v>
      </c>
      <c r="G32" s="64">
        <v>10.4</v>
      </c>
      <c r="H32" s="44">
        <f t="shared" si="11"/>
        <v>8.1</v>
      </c>
      <c r="I32" s="44">
        <f t="shared" si="12"/>
        <v>8.1</v>
      </c>
      <c r="J32" s="45">
        <f t="shared" si="0"/>
        <v>0</v>
      </c>
      <c r="K32" s="46"/>
      <c r="L32" s="3">
        <f t="shared" si="1"/>
        <v>0</v>
      </c>
      <c r="M32" s="85"/>
      <c r="N32" s="64" t="s">
        <v>104</v>
      </c>
      <c r="O32" s="44">
        <f t="shared" si="2"/>
        <v>0</v>
      </c>
      <c r="P32" s="48">
        <f t="shared" si="3"/>
        <v>0</v>
      </c>
      <c r="Q32" s="65"/>
      <c r="R32" s="64" t="s">
        <v>104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0</v>
      </c>
      <c r="W32" s="50">
        <f t="shared" si="16"/>
        <v>1</v>
      </c>
      <c r="X32" s="66">
        <v>0</v>
      </c>
      <c r="Y32" s="66">
        <v>1</v>
      </c>
      <c r="Z32" s="67"/>
      <c r="AA32" s="67">
        <v>0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" customHeight="1" x14ac:dyDescent="0.2">
      <c r="A33" s="29">
        <v>29</v>
      </c>
      <c r="B33" s="121">
        <v>11.7</v>
      </c>
      <c r="C33" s="122">
        <v>15.7</v>
      </c>
      <c r="D33" s="44">
        <f t="shared" si="9"/>
        <v>15.7</v>
      </c>
      <c r="E33" s="44">
        <f t="shared" si="10"/>
        <v>15.7</v>
      </c>
      <c r="F33" s="121">
        <v>10.4</v>
      </c>
      <c r="G33" s="121">
        <v>7.1</v>
      </c>
      <c r="H33" s="44">
        <f t="shared" si="11"/>
        <v>7.1</v>
      </c>
      <c r="I33" s="44">
        <f t="shared" si="12"/>
        <v>7.1</v>
      </c>
      <c r="J33" s="45">
        <f t="shared" si="0"/>
        <v>0</v>
      </c>
      <c r="K33" s="46"/>
      <c r="L33" s="3">
        <f t="shared" si="1"/>
        <v>0</v>
      </c>
      <c r="M33" s="92"/>
      <c r="N33" s="122">
        <v>0</v>
      </c>
      <c r="O33" s="44">
        <f t="shared" si="2"/>
        <v>0</v>
      </c>
      <c r="P33" s="48">
        <f t="shared" si="3"/>
        <v>0</v>
      </c>
      <c r="Q33" s="92"/>
      <c r="R33" s="122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0</v>
      </c>
      <c r="W33" s="50">
        <f t="shared" si="16"/>
        <v>1</v>
      </c>
      <c r="X33" s="123">
        <v>0</v>
      </c>
      <c r="Y33" s="123">
        <v>1</v>
      </c>
      <c r="Z33" s="124"/>
      <c r="AA33" s="124">
        <v>0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19" t="s">
        <v>60</v>
      </c>
      <c r="AM33" s="219"/>
      <c r="AN33" s="219"/>
      <c r="AO33" s="219"/>
    </row>
    <row r="34" spans="1:41" s="17" customFormat="1" ht="14.1" customHeight="1" x14ac:dyDescent="0.2">
      <c r="A34" s="29">
        <v>30</v>
      </c>
      <c r="B34" s="121">
        <v>7.7</v>
      </c>
      <c r="C34" s="122">
        <v>20.3</v>
      </c>
      <c r="D34" s="44">
        <f t="shared" si="9"/>
        <v>20.3</v>
      </c>
      <c r="E34" s="44">
        <f t="shared" si="10"/>
        <v>20.3</v>
      </c>
      <c r="F34" s="122">
        <v>0.3</v>
      </c>
      <c r="G34" s="122">
        <v>7.7</v>
      </c>
      <c r="H34" s="44">
        <f t="shared" si="11"/>
        <v>0.3</v>
      </c>
      <c r="I34" s="44">
        <f t="shared" si="12"/>
        <v>0.3</v>
      </c>
      <c r="J34" s="45">
        <f t="shared" si="0"/>
        <v>0</v>
      </c>
      <c r="K34" s="46"/>
      <c r="L34" s="3">
        <f t="shared" si="1"/>
        <v>0</v>
      </c>
      <c r="M34" s="92"/>
      <c r="N34" s="122">
        <v>0</v>
      </c>
      <c r="O34" s="44">
        <f t="shared" si="2"/>
        <v>0</v>
      </c>
      <c r="P34" s="48">
        <f t="shared" si="3"/>
        <v>0</v>
      </c>
      <c r="Q34" s="77"/>
      <c r="R34" s="122">
        <v>0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3">
        <v>0</v>
      </c>
      <c r="Y34" s="123">
        <v>1</v>
      </c>
      <c r="Z34" s="124"/>
      <c r="AA34" s="124">
        <v>0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" customHeight="1" x14ac:dyDescent="0.2">
      <c r="A35" s="29">
        <v>31</v>
      </c>
      <c r="B35" s="122">
        <v>14.1</v>
      </c>
      <c r="C35" s="207">
        <v>21.4</v>
      </c>
      <c r="D35" s="44">
        <f t="shared" si="9"/>
        <v>21.4</v>
      </c>
      <c r="E35" s="44">
        <f t="shared" si="10"/>
        <v>21.4</v>
      </c>
      <c r="F35" s="122">
        <v>7.3</v>
      </c>
      <c r="G35" s="121">
        <v>12.4</v>
      </c>
      <c r="H35" s="44">
        <f t="shared" si="11"/>
        <v>7.3</v>
      </c>
      <c r="I35" s="44">
        <f t="shared" si="12"/>
        <v>7.3</v>
      </c>
      <c r="J35" s="45">
        <f t="shared" si="0"/>
        <v>0</v>
      </c>
      <c r="K35" s="62"/>
      <c r="L35" s="3">
        <f t="shared" si="1"/>
        <v>0</v>
      </c>
      <c r="M35" s="92"/>
      <c r="N35" s="122">
        <v>0</v>
      </c>
      <c r="O35" s="44">
        <f t="shared" si="2"/>
        <v>0</v>
      </c>
      <c r="P35" s="48">
        <f t="shared" si="3"/>
        <v>0</v>
      </c>
      <c r="Q35" s="92"/>
      <c r="R35" s="122" t="s">
        <v>104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0</v>
      </c>
      <c r="W35" s="50">
        <f t="shared" si="16"/>
        <v>1</v>
      </c>
      <c r="X35" s="132">
        <v>0</v>
      </c>
      <c r="Y35" s="123">
        <v>1</v>
      </c>
      <c r="Z35" s="124"/>
      <c r="AA35" s="124">
        <v>0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19" t="s">
        <v>62</v>
      </c>
      <c r="AM35" s="219"/>
      <c r="AN35" s="219"/>
      <c r="AO35" s="219"/>
    </row>
    <row r="36" spans="1:41" s="28" customFormat="1" ht="14.1" customHeight="1" x14ac:dyDescent="0.2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" customHeight="1" x14ac:dyDescent="0.2">
      <c r="A37" s="138" t="s">
        <v>67</v>
      </c>
      <c r="B37" s="139">
        <f t="shared" ref="B37:I37" si="18">SUM(B5:B35)</f>
        <v>215.19999999999993</v>
      </c>
      <c r="C37" s="139">
        <f t="shared" si="18"/>
        <v>349</v>
      </c>
      <c r="D37" s="139">
        <f t="shared" si="18"/>
        <v>349.8</v>
      </c>
      <c r="E37" s="139">
        <f t="shared" si="18"/>
        <v>349.8</v>
      </c>
      <c r="F37" s="139">
        <f t="shared" si="18"/>
        <v>99.1</v>
      </c>
      <c r="G37" s="139">
        <f t="shared" si="18"/>
        <v>157.19999999999999</v>
      </c>
      <c r="H37" s="139">
        <f t="shared" si="18"/>
        <v>85.59999999999998</v>
      </c>
      <c r="I37" s="139">
        <f t="shared" si="18"/>
        <v>85.59999999999998</v>
      </c>
      <c r="J37" s="140"/>
      <c r="K37" s="139">
        <f>SUM(K5:K35)</f>
        <v>0</v>
      </c>
      <c r="L37" s="3"/>
      <c r="M37" s="141"/>
      <c r="N37" s="142">
        <f>SUM(N5:N35)</f>
        <v>10.4</v>
      </c>
      <c r="O37" s="139"/>
      <c r="P37" s="143"/>
      <c r="Q37" s="141"/>
      <c r="R37" s="139">
        <f>SUM(R5:R35)</f>
        <v>27.799999999999997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7">
        <f>SUM(AG5:AG35)</f>
        <v>1</v>
      </c>
      <c r="AG37" s="149"/>
      <c r="AH37" s="149"/>
      <c r="AI37" s="147">
        <f>SUM(AI5:AI35)</f>
        <v>0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" customHeight="1" x14ac:dyDescent="0.2">
      <c r="A38" s="138" t="s">
        <v>69</v>
      </c>
      <c r="B38" s="139">
        <f t="shared" ref="B38:I38" si="19">AVERAGE(B5:B35)</f>
        <v>6.9419354838709655</v>
      </c>
      <c r="C38" s="139">
        <f t="shared" si="19"/>
        <v>11.258064516129032</v>
      </c>
      <c r="D38" s="139">
        <f t="shared" si="19"/>
        <v>11.283870967741937</v>
      </c>
      <c r="E38" s="139">
        <f t="shared" si="19"/>
        <v>11.283870967741937</v>
      </c>
      <c r="F38" s="139">
        <f t="shared" si="19"/>
        <v>3.1967741935483871</v>
      </c>
      <c r="G38" s="139">
        <f t="shared" si="19"/>
        <v>5.0709677419354833</v>
      </c>
      <c r="H38" s="139">
        <f t="shared" si="19"/>
        <v>2.7612903225806447</v>
      </c>
      <c r="I38" s="139">
        <f t="shared" si="19"/>
        <v>2.7612903225806447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1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" customHeight="1" x14ac:dyDescent="0.2">
      <c r="A39" s="138" t="s">
        <v>71</v>
      </c>
      <c r="B39" s="139">
        <f t="shared" ref="B39:I39" si="20">MAX(B5:B35)</f>
        <v>14.1</v>
      </c>
      <c r="C39" s="139">
        <f t="shared" si="20"/>
        <v>21.4</v>
      </c>
      <c r="D39" s="139">
        <f t="shared" si="20"/>
        <v>21.4</v>
      </c>
      <c r="E39" s="139">
        <f t="shared" si="20"/>
        <v>21.4</v>
      </c>
      <c r="F39" s="139">
        <f t="shared" si="20"/>
        <v>10.4</v>
      </c>
      <c r="G39" s="139">
        <f t="shared" si="20"/>
        <v>12.4</v>
      </c>
      <c r="H39" s="139">
        <f t="shared" si="20"/>
        <v>8.1</v>
      </c>
      <c r="I39" s="139">
        <f t="shared" si="20"/>
        <v>8.1</v>
      </c>
      <c r="J39" s="140"/>
      <c r="K39" s="139">
        <f>MAX(K5:K35)</f>
        <v>0</v>
      </c>
      <c r="L39" s="3"/>
      <c r="M39" s="141"/>
      <c r="N39" s="157">
        <f>MAX(N5:N35)</f>
        <v>4.8</v>
      </c>
      <c r="O39" s="139"/>
      <c r="P39" s="143"/>
      <c r="Q39" s="141"/>
      <c r="R39" s="139">
        <f>MAX(R5:R35)</f>
        <v>5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19" t="s">
        <v>70</v>
      </c>
      <c r="AM39" s="219"/>
      <c r="AN39" s="219"/>
      <c r="AO39" s="219"/>
    </row>
    <row r="40" spans="1:41" s="28" customFormat="1" ht="14.1" customHeight="1" x14ac:dyDescent="0.2">
      <c r="A40" s="159" t="s">
        <v>73</v>
      </c>
      <c r="B40" s="160">
        <f t="shared" ref="B40:I40" si="21">MIN(B5:B35)</f>
        <v>-1.1000000000000001</v>
      </c>
      <c r="C40" s="160">
        <f t="shared" si="21"/>
        <v>4.4000000000000004</v>
      </c>
      <c r="D40" s="160">
        <f t="shared" si="21"/>
        <v>4.4000000000000004</v>
      </c>
      <c r="E40" s="160">
        <f t="shared" si="21"/>
        <v>4.4000000000000004</v>
      </c>
      <c r="F40" s="160">
        <f t="shared" si="21"/>
        <v>-5</v>
      </c>
      <c r="G40" s="160">
        <f t="shared" si="21"/>
        <v>-2.6</v>
      </c>
      <c r="H40" s="160">
        <f t="shared" si="21"/>
        <v>-5</v>
      </c>
      <c r="I40" s="160">
        <f t="shared" si="21"/>
        <v>-5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" customHeight="1" x14ac:dyDescent="0.2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" customHeight="1" x14ac:dyDescent="0.2">
      <c r="A42" s="215" t="s">
        <v>75</v>
      </c>
      <c r="B42" s="215"/>
      <c r="C42" s="175">
        <f>D38</f>
        <v>11.283870967741937</v>
      </c>
      <c r="D42" s="175"/>
      <c r="E42" s="176"/>
      <c r="F42"/>
      <c r="G42" s="216" t="s">
        <v>76</v>
      </c>
      <c r="H42" s="216"/>
      <c r="I42" s="216"/>
      <c r="J42" s="216"/>
      <c r="K42" s="216"/>
      <c r="L42" s="216"/>
      <c r="M42" s="216"/>
      <c r="N42" s="216"/>
      <c r="O42" s="177"/>
      <c r="P42" s="178"/>
      <c r="Q42" s="217">
        <f>C42-AM42</f>
        <v>1.4838709677419359</v>
      </c>
      <c r="R42" s="217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9.8000000000000007</v>
      </c>
      <c r="AN42" s="179"/>
      <c r="AO42" s="179"/>
    </row>
    <row r="43" spans="1:41" ht="36.6" customHeight="1" x14ac:dyDescent="0.2">
      <c r="A43" s="216" t="s">
        <v>78</v>
      </c>
      <c r="B43" s="216"/>
      <c r="C43" s="175">
        <f>I38</f>
        <v>2.7612903225806447</v>
      </c>
      <c r="D43" s="191"/>
      <c r="G43" s="216" t="s">
        <v>76</v>
      </c>
      <c r="H43" s="216"/>
      <c r="I43" s="216"/>
      <c r="J43" s="216"/>
      <c r="K43" s="216"/>
      <c r="L43" s="216"/>
      <c r="M43" s="216"/>
      <c r="N43" s="216"/>
      <c r="O43" s="177"/>
      <c r="P43" s="178"/>
      <c r="Q43" s="218">
        <f>C43-AM43</f>
        <v>0.56129032258064449</v>
      </c>
      <c r="R43" s="218"/>
      <c r="S43" s="195"/>
      <c r="T43" s="195"/>
      <c r="AL43" s="181" t="s">
        <v>79</v>
      </c>
      <c r="AM43" s="182">
        <v>2.2000000000000002</v>
      </c>
    </row>
    <row r="44" spans="1:41" ht="36.6" customHeight="1" x14ac:dyDescent="0.2">
      <c r="A44" s="213" t="s">
        <v>80</v>
      </c>
      <c r="B44" s="213"/>
      <c r="C44" s="185">
        <f>AM10</f>
        <v>38.199999999999996</v>
      </c>
      <c r="D44" s="191"/>
      <c r="G44" s="213" t="s">
        <v>100</v>
      </c>
      <c r="H44" s="213"/>
      <c r="I44" s="213"/>
      <c r="J44" s="213"/>
      <c r="K44" s="213"/>
      <c r="L44" s="213"/>
      <c r="M44" s="213"/>
      <c r="N44" s="213"/>
      <c r="O44" s="186"/>
      <c r="P44" s="187"/>
      <c r="Q44" s="214">
        <f>(AM10/(AM44*(W37/A35)))</f>
        <v>0.6366666666666666</v>
      </c>
      <c r="R44" s="214"/>
      <c r="S44" s="196"/>
      <c r="T44" s="196"/>
      <c r="X44" s="208" t="s">
        <v>99</v>
      </c>
      <c r="Y44" s="209"/>
      <c r="Z44" s="209"/>
      <c r="AA44" s="209"/>
      <c r="AB44" s="209"/>
      <c r="AC44" s="209"/>
      <c r="AD44" s="209"/>
      <c r="AE44" s="201"/>
      <c r="AF44" s="210">
        <f>AM10/AM44</f>
        <v>0.6366666666666666</v>
      </c>
      <c r="AG44" s="211"/>
      <c r="AH44" s="211"/>
      <c r="AI44" s="211"/>
      <c r="AJ44" s="211"/>
      <c r="AK44" s="212"/>
      <c r="AL44" s="183" t="s">
        <v>81</v>
      </c>
      <c r="AM44" s="184">
        <v>60</v>
      </c>
    </row>
    <row r="45" spans="1:41" ht="30.75" customHeight="1" x14ac:dyDescent="0.2">
      <c r="A45" s="220" t="s">
        <v>82</v>
      </c>
      <c r="B45" s="220"/>
      <c r="C45" s="199">
        <f>(C42+C43)/2</f>
        <v>7.0225806451612911</v>
      </c>
      <c r="D45" s="192"/>
      <c r="G45" s="220" t="s">
        <v>76</v>
      </c>
      <c r="H45" s="220"/>
      <c r="I45" s="220"/>
      <c r="J45" s="220"/>
      <c r="K45" s="220"/>
      <c r="L45" s="220"/>
      <c r="M45" s="220"/>
      <c r="N45" s="220"/>
      <c r="O45" s="188"/>
      <c r="P45" s="189"/>
      <c r="Q45" s="221">
        <f>C45-AM45</f>
        <v>1.0225806451612911</v>
      </c>
      <c r="R45" s="221"/>
      <c r="S45" s="197"/>
      <c r="T45" s="197"/>
      <c r="AL45" s="190" t="s">
        <v>83</v>
      </c>
      <c r="AM45" s="199">
        <f>(AM42+AM43)/2</f>
        <v>6</v>
      </c>
    </row>
  </sheetData>
  <sheetProtection selectLockedCells="1" selectUnlockedCells="1"/>
  <mergeCells count="32"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  <mergeCell ref="AL24:AO24"/>
    <mergeCell ref="AL31:AO31"/>
    <mergeCell ref="AL33:AO33"/>
    <mergeCell ref="AL35:AO35"/>
    <mergeCell ref="AL39:AO39"/>
    <mergeCell ref="A42:B42"/>
    <mergeCell ref="G42:N42"/>
    <mergeCell ref="Q42:R42"/>
    <mergeCell ref="A43:B43"/>
    <mergeCell ref="G43:N43"/>
    <mergeCell ref="Q43:R43"/>
    <mergeCell ref="X44:AD44"/>
    <mergeCell ref="AF44:AK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2021-04-01T09:12:15Z</dcterms:modified>
</cp:coreProperties>
</file>