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62BB3F1-4D2C-4E43-AAC2-131D4FB690D5}" xr6:coauthVersionLast="45" xr6:coauthVersionMax="45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<sst xmlns="http://schemas.openxmlformats.org/spreadsheetml/2006/main" count="128" uniqueCount="107">
  <si>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</si>
  <si>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</si>
  <si>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</si>
  <si>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</si>
  <si>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</si>
  <si>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</si>
  <si>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</si>
  <si>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</si>
  <si>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</si>
  <si>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</si>
  <si>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</si>
  <si>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</si>
  <si>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</si>
  <si>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</si>
  <si>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</si>
  <si>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</si>
  <si>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</si>
  <si>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</si>
  <si>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</si>
  <si>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</si>
  <si>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</si>
  <si>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</si>
  <si>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</si>
  <si>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</si>
  <si>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</si>
  <si>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</si>
  <si>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</si>
  <si>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</si>
  <si>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</si>
  <si>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</si>
  <si>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</si>
  <si>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</si>
  <si>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</si>
  <si>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</si>
  <si>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</si>
  <si>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</si>
  <si>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</si>
  <si>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</si>
  <si>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</si>
  <si>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</si>
  <si>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</si>
  <si>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</si>
  <si>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</si>
  <si>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</si>
  <si>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</si>
  <si>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</si>
  <si>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</si>
  <si>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</si>
  <si>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</si>
  <si>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</si>
  <si>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</si>
  <si>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</si>
  <si>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</si>
  <si>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</si>
  <si>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</si>
  <si>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</si>
  <si>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</si>
  <si>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</si>
  <si>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</si>
  <si>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</si>
  <si>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</si>
  <si>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</si>
  <si>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</si>
  <si>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</si>
  <si>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</si>
  <si>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</si>
  <si>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</si>
  <si>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</si>
  <si>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</si>
  <si>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</si>
  <si>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</si>
  <si>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</si>
  <si>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</si>
  <si>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</si>
  <si>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</si>
  <si>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</si>
  <si>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</si>
  <si>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</si>
  <si>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</si>
  <si>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</si>
  <si>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</si>
  <si>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</si>
  <si>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</si>
  <si>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</si>
  <si>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</si>
  <si>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</si>
  <si>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</si>
  <si>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</si>
  <si>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</si>
  <si>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</si>
  <si>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</si>
  <si>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</si>
  <si>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</si>
  <si>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</si>
  <si>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</si>
  <si>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</si>
  <si>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</si>
  <si>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</si>
  <si>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</si>
  <si>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</si>
  <si>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</si>
  <si>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</si>
  <si>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</si>
  <si>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DECEMBER 2020</t>
  </si>
  <si>
    <t>XX</t>
  </si>
  <si>
    <t>TR</t>
  </si>
  <si>
    <t>&lt;0.5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</si>
</sst>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2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R36" sqref="R36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08" t="s">
        <v>101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6"/>
      <c r="AL1" s="209" t="s">
        <v>102</v>
      </c>
      <c r="AM1" s="209"/>
      <c r="AN1" s="209"/>
      <c r="AO1" s="209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0" t="s">
        <v>1</v>
      </c>
      <c r="N2" s="210"/>
      <c r="O2" s="210"/>
      <c r="P2" s="210"/>
      <c r="Q2" s="210"/>
      <c r="R2" s="210"/>
      <c r="S2" s="10"/>
      <c r="T2" s="10"/>
      <c r="U2" s="13"/>
      <c r="V2" s="10"/>
      <c r="W2" s="10"/>
      <c r="X2" s="14" t="s">
        <v>2</v>
      </c>
      <c r="Y2" s="211" t="s">
        <v>3</v>
      </c>
      <c r="Z2" s="211"/>
      <c r="AA2" s="211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2" t="s">
        <v>5</v>
      </c>
      <c r="N3" s="212"/>
      <c r="O3" s="212"/>
      <c r="P3" s="212"/>
      <c r="Q3" s="212"/>
      <c r="R3" s="212"/>
      <c r="S3" s="212"/>
      <c r="T3" s="212"/>
      <c r="U3" s="212"/>
      <c r="V3" s="23"/>
      <c r="W3" s="193"/>
      <c r="X3" s="24" t="s">
        <v>6</v>
      </c>
      <c r="Y3" s="25"/>
      <c r="Z3" s="26" t="s">
        <v>7</v>
      </c>
      <c r="AA3" s="27"/>
      <c r="AB3" s="213" t="s">
        <v>8</v>
      </c>
      <c r="AC3" s="213"/>
      <c r="AD3" s="213"/>
      <c r="AE3" s="213"/>
      <c r="AF3" s="213"/>
      <c r="AG3" s="213"/>
      <c r="AH3" s="213"/>
      <c r="AI3" s="213"/>
      <c r="AJ3" s="213"/>
      <c r="AK3" s="213"/>
      <c r="AL3" s="214" t="s">
        <v>103</v>
      </c>
      <c r="AM3" s="214"/>
      <c r="AN3" s="214"/>
      <c r="AO3" s="214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15" t="s">
        <v>17</v>
      </c>
      <c r="N4" s="215"/>
      <c r="O4" s="32" t="s">
        <v>95</v>
      </c>
      <c r="P4" s="33" t="s">
        <v>18</v>
      </c>
      <c r="Q4" s="216" t="s">
        <v>19</v>
      </c>
      <c r="R4" s="216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17" t="s">
        <v>31</v>
      </c>
      <c r="AM4" s="217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6.7</v>
      </c>
      <c r="C5" s="44">
        <v>7.7</v>
      </c>
      <c r="D5" s="44">
        <f>IF(OR(B5="",C5=""),"",MAX(B5,C5))</f>
        <v>7.7</v>
      </c>
      <c r="E5" s="44">
        <f>IF(B5="","",MAX(B5,C5))</f>
        <v>7.7</v>
      </c>
      <c r="F5" s="44">
        <v>0.1</v>
      </c>
      <c r="G5" s="44">
        <v>-0.2</v>
      </c>
      <c r="H5" s="44">
        <f>IF(F5="","",MIN(F5,G5))</f>
        <v>-0.2</v>
      </c>
      <c r="I5" s="44">
        <f>IF(OR(F5="",G5=""),"",MIN(F5,G5))</f>
        <v>-0.2</v>
      </c>
      <c r="J5" s="45">
        <f t="shared" ref="J5:J35" si="0">IF(H5&lt;0,1,0)</f>
        <v>1</v>
      </c>
      <c r="K5" s="46"/>
      <c r="L5" s="3">
        <f t="shared" ref="L5:L35" si="1">IF(K5&lt;0,1,0)</f>
        <v>0</v>
      </c>
      <c r="M5" s="47" t="s">
        <v>104</v>
      </c>
      <c r="N5" s="44">
        <v>0.2</v>
      </c>
      <c r="O5" s="44">
        <f t="shared" ref="O5:O35" si="2">IF(SUM(N5,R5)&gt;0.1,1,0)</f>
        <v>1</v>
      </c>
      <c r="P5" s="48">
        <f t="shared" ref="P5:P35" si="3">SUM(N5,R5)</f>
        <v>0.2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4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12.6</v>
      </c>
      <c r="AN5" s="59"/>
      <c r="AO5" s="60">
        <v>18</v>
      </c>
    </row>
    <row r="6" spans="1:41" s="17" customFormat="1" ht="12.75" customHeight="1" x14ac:dyDescent="0.2">
      <c r="A6" s="61">
        <v>2</v>
      </c>
      <c r="B6" s="62">
        <v>5.7</v>
      </c>
      <c r="C6" s="62">
        <v>8.4</v>
      </c>
      <c r="D6" s="44">
        <f t="shared" ref="D6:D35" si="9">IF(OR(B6="",C6=""),"",MAX(B6,C6))</f>
        <v>8.4</v>
      </c>
      <c r="E6" s="44">
        <f t="shared" ref="E6:E35" si="10">IF(B6="","",MAX(B6,C6))</f>
        <v>8.4</v>
      </c>
      <c r="F6" s="62">
        <v>3.9</v>
      </c>
      <c r="G6" s="62">
        <v>2.5</v>
      </c>
      <c r="H6" s="44">
        <f t="shared" ref="H6:H35" si="11">IF(F6="","",MIN(F6,G6))</f>
        <v>2.5</v>
      </c>
      <c r="I6" s="44">
        <f t="shared" ref="I6:I35" si="12">IF(OR(F6="",G6=""),"",MIN(F6,G6))</f>
        <v>2.5</v>
      </c>
      <c r="J6" s="45">
        <f t="shared" si="0"/>
        <v>0</v>
      </c>
      <c r="K6" s="46"/>
      <c r="L6" s="3">
        <f t="shared" si="1"/>
        <v>0</v>
      </c>
      <c r="M6" s="63"/>
      <c r="N6" s="64" t="s">
        <v>105</v>
      </c>
      <c r="O6" s="44">
        <f t="shared" si="2"/>
        <v>1</v>
      </c>
      <c r="P6" s="48">
        <f t="shared" si="3"/>
        <v>2.2000000000000002</v>
      </c>
      <c r="Q6" s="65"/>
      <c r="R6" s="64">
        <v>2.2000000000000002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-3.9</v>
      </c>
      <c r="AN6" s="59"/>
      <c r="AO6" s="60">
        <v>31</v>
      </c>
    </row>
    <row r="7" spans="1:41" s="17" customFormat="1" ht="14.1" customHeight="1" x14ac:dyDescent="0.2">
      <c r="A7" s="18">
        <v>3</v>
      </c>
      <c r="B7" s="73">
        <v>4.4000000000000004</v>
      </c>
      <c r="C7" s="73">
        <v>3.8</v>
      </c>
      <c r="D7" s="44">
        <f t="shared" si="9"/>
        <v>4.4000000000000004</v>
      </c>
      <c r="E7" s="44">
        <f t="shared" si="10"/>
        <v>4.4000000000000004</v>
      </c>
      <c r="F7" s="74">
        <v>3.3</v>
      </c>
      <c r="G7" s="74">
        <v>1.6</v>
      </c>
      <c r="H7" s="44">
        <f t="shared" si="11"/>
        <v>1.6</v>
      </c>
      <c r="I7" s="44">
        <f t="shared" si="12"/>
        <v>1.6</v>
      </c>
      <c r="J7" s="45">
        <f t="shared" si="0"/>
        <v>0</v>
      </c>
      <c r="K7" s="75"/>
      <c r="L7" s="3">
        <f t="shared" si="1"/>
        <v>0</v>
      </c>
      <c r="M7" s="47"/>
      <c r="N7" s="76">
        <v>6.4</v>
      </c>
      <c r="O7" s="44">
        <f t="shared" si="2"/>
        <v>1</v>
      </c>
      <c r="P7" s="48">
        <f t="shared" si="3"/>
        <v>8.6000000000000014</v>
      </c>
      <c r="Q7" s="77"/>
      <c r="R7" s="74">
        <v>2.2000000000000002</v>
      </c>
      <c r="S7" s="44">
        <f t="shared" si="13"/>
        <v>0</v>
      </c>
      <c r="T7" s="44">
        <f t="shared" si="14"/>
        <v>0</v>
      </c>
      <c r="U7" s="50">
        <f t="shared" si="4"/>
        <v>1</v>
      </c>
      <c r="V7" s="50">
        <f t="shared" si="15"/>
        <v>1</v>
      </c>
      <c r="W7" s="50">
        <f t="shared" si="16"/>
        <v>1</v>
      </c>
      <c r="X7" s="78">
        <v>0</v>
      </c>
      <c r="Y7" s="78">
        <v>1</v>
      </c>
      <c r="Z7" s="79"/>
      <c r="AA7" s="79">
        <v>2</v>
      </c>
      <c r="AB7" s="80">
        <v>1</v>
      </c>
      <c r="AC7" s="54">
        <f t="shared" si="5"/>
        <v>1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2.2999999999999998</v>
      </c>
      <c r="AN7" s="59"/>
      <c r="AO7" s="60">
        <v>28</v>
      </c>
    </row>
    <row r="8" spans="1:41" s="17" customFormat="1" ht="12.75" customHeight="1" x14ac:dyDescent="0.2">
      <c r="A8" s="61">
        <v>4</v>
      </c>
      <c r="B8" s="62">
        <v>3.7</v>
      </c>
      <c r="C8" s="62">
        <v>4.9000000000000004</v>
      </c>
      <c r="D8" s="44">
        <f t="shared" si="9"/>
        <v>4.9000000000000004</v>
      </c>
      <c r="E8" s="44">
        <f t="shared" si="10"/>
        <v>4.9000000000000004</v>
      </c>
      <c r="F8" s="62">
        <v>1.8</v>
      </c>
      <c r="G8" s="62">
        <v>2.9</v>
      </c>
      <c r="H8" s="44">
        <f t="shared" si="11"/>
        <v>1.8</v>
      </c>
      <c r="I8" s="44">
        <f t="shared" si="12"/>
        <v>1.8</v>
      </c>
      <c r="J8" s="45">
        <f t="shared" si="0"/>
        <v>0</v>
      </c>
      <c r="K8" s="46"/>
      <c r="L8" s="3">
        <f t="shared" si="1"/>
        <v>0</v>
      </c>
      <c r="M8" s="49"/>
      <c r="N8" s="62">
        <v>4.5999999999999996</v>
      </c>
      <c r="O8" s="44">
        <f t="shared" si="2"/>
        <v>1</v>
      </c>
      <c r="P8" s="48">
        <f t="shared" si="3"/>
        <v>10</v>
      </c>
      <c r="Q8" s="77"/>
      <c r="R8" s="62">
        <v>5.4</v>
      </c>
      <c r="S8" s="44">
        <f t="shared" si="13"/>
        <v>0</v>
      </c>
      <c r="T8" s="44">
        <f t="shared" si="14"/>
        <v>1</v>
      </c>
      <c r="U8" s="50">
        <f t="shared" si="4"/>
        <v>1</v>
      </c>
      <c r="V8" s="50">
        <f t="shared" si="15"/>
        <v>1</v>
      </c>
      <c r="W8" s="50">
        <f t="shared" si="16"/>
        <v>1</v>
      </c>
      <c r="X8" s="66">
        <v>0</v>
      </c>
      <c r="Y8" s="66">
        <v>1</v>
      </c>
      <c r="Z8" s="67"/>
      <c r="AA8" s="67">
        <v>2</v>
      </c>
      <c r="AB8" s="68">
        <v>1</v>
      </c>
      <c r="AC8" s="69">
        <f t="shared" si="5"/>
        <v>1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2">
        <f>I39</f>
        <v>10.3</v>
      </c>
      <c r="AN8" s="192"/>
      <c r="AO8" s="60">
        <v>18</v>
      </c>
    </row>
    <row r="9" spans="1:41" s="17" customFormat="1" ht="12.75" customHeight="1" x14ac:dyDescent="0.2">
      <c r="A9" s="18">
        <v>5</v>
      </c>
      <c r="B9" s="73">
        <v>3.7</v>
      </c>
      <c r="C9" s="73">
        <v>6.1</v>
      </c>
      <c r="D9" s="44">
        <f t="shared" si="9"/>
        <v>6.1</v>
      </c>
      <c r="E9" s="44">
        <f t="shared" si="10"/>
        <v>6.1</v>
      </c>
      <c r="F9" s="74">
        <v>0.8</v>
      </c>
      <c r="G9" s="74">
        <v>1.8</v>
      </c>
      <c r="H9" s="44">
        <f t="shared" si="11"/>
        <v>0.8</v>
      </c>
      <c r="I9" s="44">
        <f t="shared" si="12"/>
        <v>0.8</v>
      </c>
      <c r="J9" s="45">
        <f t="shared" si="0"/>
        <v>0</v>
      </c>
      <c r="K9" s="46"/>
      <c r="L9" s="3">
        <f t="shared" si="1"/>
        <v>0</v>
      </c>
      <c r="M9" s="91"/>
      <c r="N9" s="73" t="s">
        <v>105</v>
      </c>
      <c r="O9" s="44">
        <f t="shared" si="2"/>
        <v>1</v>
      </c>
      <c r="P9" s="48">
        <f t="shared" si="3"/>
        <v>0.2</v>
      </c>
      <c r="Q9" s="77"/>
      <c r="R9" s="74">
        <v>0.2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1</v>
      </c>
      <c r="W9" s="50">
        <f t="shared" si="16"/>
        <v>1</v>
      </c>
      <c r="X9" s="89">
        <v>0</v>
      </c>
      <c r="Y9" s="78">
        <v>1</v>
      </c>
      <c r="Z9" s="79"/>
      <c r="AA9" s="79">
        <v>2</v>
      </c>
      <c r="AB9" s="80">
        <v>1</v>
      </c>
      <c r="AC9" s="54">
        <f t="shared" si="5"/>
        <v>1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3.1</v>
      </c>
      <c r="C10" s="62">
        <v>5.4</v>
      </c>
      <c r="D10" s="44">
        <f t="shared" si="9"/>
        <v>5.4</v>
      </c>
      <c r="E10" s="44">
        <f t="shared" si="10"/>
        <v>5.4</v>
      </c>
      <c r="F10" s="62">
        <v>0.8</v>
      </c>
      <c r="G10" s="62">
        <v>2.5</v>
      </c>
      <c r="H10" s="44">
        <f t="shared" si="11"/>
        <v>0.8</v>
      </c>
      <c r="I10" s="44">
        <f t="shared" si="12"/>
        <v>0.8</v>
      </c>
      <c r="J10" s="45">
        <f t="shared" si="0"/>
        <v>0</v>
      </c>
      <c r="K10" s="46"/>
      <c r="L10" s="3">
        <f t="shared" si="1"/>
        <v>0</v>
      </c>
      <c r="M10" s="49"/>
      <c r="N10" s="62" t="s">
        <v>105</v>
      </c>
      <c r="O10" s="44">
        <f t="shared" si="2"/>
        <v>1</v>
      </c>
      <c r="P10" s="48">
        <f t="shared" si="3"/>
        <v>1.4</v>
      </c>
      <c r="Q10" s="92"/>
      <c r="R10" s="62">
        <v>1.4</v>
      </c>
      <c r="S10" s="44">
        <f t="shared" si="13"/>
        <v>0</v>
      </c>
      <c r="T10" s="44">
        <f t="shared" si="14"/>
        <v>0</v>
      </c>
      <c r="U10" s="50">
        <f t="shared" si="4"/>
        <v>1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1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127.59999999999998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4.2</v>
      </c>
      <c r="C11" s="73">
        <v>3.4</v>
      </c>
      <c r="D11" s="44">
        <f t="shared" si="9"/>
        <v>4.2</v>
      </c>
      <c r="E11" s="44">
        <f t="shared" si="10"/>
        <v>4.2</v>
      </c>
      <c r="F11" s="74">
        <v>2.4</v>
      </c>
      <c r="G11" s="74">
        <v>-0.2</v>
      </c>
      <c r="H11" s="44">
        <f t="shared" si="11"/>
        <v>-0.2</v>
      </c>
      <c r="I11" s="44">
        <f t="shared" si="12"/>
        <v>-0.2</v>
      </c>
      <c r="J11" s="45">
        <f t="shared" si="0"/>
        <v>1</v>
      </c>
      <c r="K11" s="46"/>
      <c r="L11" s="3">
        <f t="shared" si="1"/>
        <v>0</v>
      </c>
      <c r="M11" s="91"/>
      <c r="N11" s="73">
        <v>0.4</v>
      </c>
      <c r="O11" s="44">
        <f t="shared" si="2"/>
        <v>1</v>
      </c>
      <c r="P11" s="48">
        <f t="shared" si="3"/>
        <v>0.4</v>
      </c>
      <c r="Q11" s="92"/>
      <c r="R11" s="74" t="s">
        <v>105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2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1</v>
      </c>
      <c r="AK11" s="84">
        <v>0</v>
      </c>
      <c r="AL11" s="93" t="s">
        <v>39</v>
      </c>
      <c r="AM11" s="94">
        <f>AM10/25.4</f>
        <v>5.0236220472440936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1.4</v>
      </c>
      <c r="C12" s="62">
        <v>6.2</v>
      </c>
      <c r="D12" s="44">
        <f t="shared" si="9"/>
        <v>6.2</v>
      </c>
      <c r="E12" s="44">
        <f t="shared" si="10"/>
        <v>6.2</v>
      </c>
      <c r="F12" s="62">
        <v>-0.9</v>
      </c>
      <c r="G12" s="62">
        <v>1.3</v>
      </c>
      <c r="H12" s="44">
        <f t="shared" si="11"/>
        <v>-0.9</v>
      </c>
      <c r="I12" s="44">
        <f t="shared" si="12"/>
        <v>-0.9</v>
      </c>
      <c r="J12" s="45">
        <f t="shared" si="0"/>
        <v>1</v>
      </c>
      <c r="K12" s="46"/>
      <c r="L12" s="3">
        <f t="shared" si="1"/>
        <v>0</v>
      </c>
      <c r="M12" s="49"/>
      <c r="N12" s="62">
        <v>0.4</v>
      </c>
      <c r="O12" s="44">
        <f t="shared" si="2"/>
        <v>1</v>
      </c>
      <c r="P12" s="48">
        <f t="shared" si="3"/>
        <v>0.4</v>
      </c>
      <c r="Q12" s="92"/>
      <c r="R12" s="62" t="s">
        <v>105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1</v>
      </c>
      <c r="W12" s="50">
        <f t="shared" si="16"/>
        <v>1</v>
      </c>
      <c r="X12" s="66">
        <v>0</v>
      </c>
      <c r="Y12" s="66">
        <v>4</v>
      </c>
      <c r="Z12" s="67"/>
      <c r="AA12" s="67">
        <v>3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12.8</v>
      </c>
      <c r="AN12" t="s">
        <v>38</v>
      </c>
      <c r="AO12" s="60">
        <v>26</v>
      </c>
    </row>
    <row r="13" spans="1:41" s="17" customFormat="1" ht="14.1" customHeight="1" x14ac:dyDescent="0.2">
      <c r="A13" s="18">
        <v>9</v>
      </c>
      <c r="B13" s="73">
        <v>5.0999999999999996</v>
      </c>
      <c r="C13" s="87">
        <v>5.0999999999999996</v>
      </c>
      <c r="D13" s="44">
        <f t="shared" si="9"/>
        <v>5.0999999999999996</v>
      </c>
      <c r="E13" s="44">
        <f t="shared" si="10"/>
        <v>5.0999999999999996</v>
      </c>
      <c r="F13" s="74">
        <v>1.8</v>
      </c>
      <c r="G13" s="74">
        <v>2.6</v>
      </c>
      <c r="H13" s="44">
        <f t="shared" si="11"/>
        <v>1.8</v>
      </c>
      <c r="I13" s="44">
        <f t="shared" si="12"/>
        <v>1.8</v>
      </c>
      <c r="J13" s="45">
        <f t="shared" si="0"/>
        <v>0</v>
      </c>
      <c r="K13" s="46"/>
      <c r="L13" s="3">
        <f t="shared" si="1"/>
        <v>0</v>
      </c>
      <c r="M13" s="91"/>
      <c r="N13" s="76" t="s">
        <v>105</v>
      </c>
      <c r="O13" s="44">
        <f t="shared" si="2"/>
        <v>1</v>
      </c>
      <c r="P13" s="48">
        <f t="shared" si="3"/>
        <v>1</v>
      </c>
      <c r="Q13" s="92"/>
      <c r="R13" s="74">
        <v>1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18" t="s">
        <v>42</v>
      </c>
      <c r="AM13" s="218"/>
      <c r="AN13" s="218"/>
      <c r="AO13" s="218"/>
    </row>
    <row r="14" spans="1:41" s="17" customFormat="1" ht="14.1" customHeight="1" x14ac:dyDescent="0.2">
      <c r="A14" s="61">
        <v>10</v>
      </c>
      <c r="B14" s="62">
        <v>5.9</v>
      </c>
      <c r="C14" s="62">
        <v>7.1</v>
      </c>
      <c r="D14" s="44">
        <f t="shared" si="9"/>
        <v>7.1</v>
      </c>
      <c r="E14" s="44">
        <f t="shared" si="10"/>
        <v>7.1</v>
      </c>
      <c r="F14" s="62">
        <v>4.5</v>
      </c>
      <c r="G14" s="62">
        <v>5.9</v>
      </c>
      <c r="H14" s="44">
        <f t="shared" si="11"/>
        <v>4.5</v>
      </c>
      <c r="I14" s="44">
        <f t="shared" si="12"/>
        <v>4.5</v>
      </c>
      <c r="J14" s="45">
        <f t="shared" si="0"/>
        <v>0</v>
      </c>
      <c r="K14" s="46"/>
      <c r="L14" s="3">
        <f t="shared" si="1"/>
        <v>0</v>
      </c>
      <c r="M14" s="85"/>
      <c r="N14" s="64">
        <v>2.6</v>
      </c>
      <c r="O14" s="44">
        <f t="shared" si="2"/>
        <v>1</v>
      </c>
      <c r="P14" s="48">
        <f t="shared" si="3"/>
        <v>3.8</v>
      </c>
      <c r="Q14" s="95"/>
      <c r="R14" s="64">
        <v>1.2</v>
      </c>
      <c r="S14" s="44">
        <f t="shared" si="13"/>
        <v>0</v>
      </c>
      <c r="T14" s="44">
        <f t="shared" si="14"/>
        <v>0</v>
      </c>
      <c r="U14" s="50">
        <f t="shared" si="4"/>
        <v>1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 t="s">
        <v>64</v>
      </c>
      <c r="AA14" s="67">
        <v>2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9</v>
      </c>
      <c r="AN14" s="98"/>
      <c r="AO14" s="99"/>
    </row>
    <row r="15" spans="1:41" s="17" customFormat="1" ht="14.1" customHeight="1" x14ac:dyDescent="0.2">
      <c r="A15" s="18">
        <v>11</v>
      </c>
      <c r="B15" s="73">
        <v>7.8</v>
      </c>
      <c r="C15" s="73">
        <v>8.8000000000000007</v>
      </c>
      <c r="D15" s="44">
        <f t="shared" si="9"/>
        <v>8.8000000000000007</v>
      </c>
      <c r="E15" s="44">
        <f t="shared" si="10"/>
        <v>8.8000000000000007</v>
      </c>
      <c r="F15" s="74">
        <v>6.6</v>
      </c>
      <c r="G15" s="74">
        <v>5.8</v>
      </c>
      <c r="H15" s="44">
        <f t="shared" si="11"/>
        <v>5.8</v>
      </c>
      <c r="I15" s="44">
        <f t="shared" si="12"/>
        <v>5.8</v>
      </c>
      <c r="J15" s="45">
        <f t="shared" si="0"/>
        <v>0</v>
      </c>
      <c r="K15" s="46"/>
      <c r="L15" s="3">
        <f t="shared" si="1"/>
        <v>0</v>
      </c>
      <c r="M15" s="91"/>
      <c r="N15" s="73" t="s">
        <v>105</v>
      </c>
      <c r="O15" s="44">
        <f t="shared" si="2"/>
        <v>0</v>
      </c>
      <c r="P15" s="48">
        <f t="shared" si="3"/>
        <v>0</v>
      </c>
      <c r="Q15" s="92"/>
      <c r="R15" s="74">
        <v>0</v>
      </c>
      <c r="S15" s="44">
        <f t="shared" si="13"/>
        <v>0</v>
      </c>
      <c r="T15" s="44">
        <f t="shared" si="14"/>
        <v>0</v>
      </c>
      <c r="U15" s="50">
        <f t="shared" si="4"/>
        <v>0</v>
      </c>
      <c r="V15" s="50">
        <f t="shared" si="15"/>
        <v>0</v>
      </c>
      <c r="W15" s="50">
        <f t="shared" si="16"/>
        <v>1</v>
      </c>
      <c r="X15" s="78">
        <v>0</v>
      </c>
      <c r="Y15" s="78">
        <v>1</v>
      </c>
      <c r="Z15" s="79"/>
      <c r="AA15" s="79">
        <v>2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1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7.2</v>
      </c>
      <c r="C16" s="62">
        <v>9.9</v>
      </c>
      <c r="D16" s="44">
        <f t="shared" si="9"/>
        <v>9.9</v>
      </c>
      <c r="E16" s="44">
        <f t="shared" si="10"/>
        <v>9.9</v>
      </c>
      <c r="F16" s="62">
        <v>6</v>
      </c>
      <c r="G16" s="62">
        <v>1.5</v>
      </c>
      <c r="H16" s="44">
        <f t="shared" si="11"/>
        <v>1.5</v>
      </c>
      <c r="I16" s="44">
        <f t="shared" si="12"/>
        <v>1.5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1</v>
      </c>
      <c r="P16" s="48">
        <f t="shared" si="3"/>
        <v>2.6</v>
      </c>
      <c r="Q16" s="95"/>
      <c r="R16" s="64">
        <v>2.6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2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28</v>
      </c>
      <c r="AN16" s="100"/>
      <c r="AO16" s="99"/>
    </row>
    <row r="17" spans="1:42" s="17" customFormat="1" ht="14.1" customHeight="1" x14ac:dyDescent="0.2">
      <c r="A17" s="18">
        <v>13</v>
      </c>
      <c r="B17" s="73">
        <v>5.3</v>
      </c>
      <c r="C17" s="73">
        <v>11.2</v>
      </c>
      <c r="D17" s="44">
        <f t="shared" si="9"/>
        <v>11.2</v>
      </c>
      <c r="E17" s="44">
        <f t="shared" si="10"/>
        <v>11.2</v>
      </c>
      <c r="F17" s="74">
        <v>-0.3</v>
      </c>
      <c r="G17" s="74">
        <v>5.3</v>
      </c>
      <c r="H17" s="44">
        <f t="shared" si="11"/>
        <v>-0.3</v>
      </c>
      <c r="I17" s="44">
        <f t="shared" si="12"/>
        <v>-0.3</v>
      </c>
      <c r="J17" s="45">
        <f t="shared" si="0"/>
        <v>1</v>
      </c>
      <c r="K17" s="46"/>
      <c r="L17" s="3">
        <f t="shared" si="1"/>
        <v>0</v>
      </c>
      <c r="M17" s="91"/>
      <c r="N17" s="73">
        <v>9.1999999999999993</v>
      </c>
      <c r="O17" s="44">
        <f t="shared" si="2"/>
        <v>1</v>
      </c>
      <c r="P17" s="48">
        <f t="shared" si="3"/>
        <v>12.399999999999999</v>
      </c>
      <c r="Q17" s="92"/>
      <c r="R17" s="74">
        <v>3.2</v>
      </c>
      <c r="S17" s="44">
        <f t="shared" si="13"/>
        <v>0</v>
      </c>
      <c r="T17" s="44">
        <f t="shared" si="14"/>
        <v>1</v>
      </c>
      <c r="U17" s="50">
        <f t="shared" si="4"/>
        <v>1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2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22</v>
      </c>
      <c r="AP17" s="96"/>
    </row>
    <row r="18" spans="1:42" s="17" customFormat="1" ht="14.1" customHeight="1" x14ac:dyDescent="0.2">
      <c r="A18" s="61">
        <v>14</v>
      </c>
      <c r="B18" s="62">
        <v>10.199999999999999</v>
      </c>
      <c r="C18" s="64">
        <v>8.6</v>
      </c>
      <c r="D18" s="44">
        <f t="shared" si="9"/>
        <v>10.199999999999999</v>
      </c>
      <c r="E18" s="44">
        <f t="shared" si="10"/>
        <v>10.199999999999999</v>
      </c>
      <c r="F18" s="62">
        <v>8.1999999999999993</v>
      </c>
      <c r="G18" s="64">
        <v>5.6</v>
      </c>
      <c r="H18" s="44">
        <f t="shared" si="11"/>
        <v>5.6</v>
      </c>
      <c r="I18" s="44">
        <f t="shared" si="12"/>
        <v>5.6</v>
      </c>
      <c r="J18" s="45">
        <f t="shared" si="0"/>
        <v>0</v>
      </c>
      <c r="K18" s="46"/>
      <c r="L18" s="3">
        <f t="shared" si="1"/>
        <v>0</v>
      </c>
      <c r="M18" s="103"/>
      <c r="N18" s="62">
        <v>5.4</v>
      </c>
      <c r="O18" s="44">
        <f t="shared" si="2"/>
        <v>1</v>
      </c>
      <c r="P18" s="48">
        <f t="shared" si="3"/>
        <v>6.8000000000000007</v>
      </c>
      <c r="Q18" s="92"/>
      <c r="R18" s="62">
        <v>1.4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2</v>
      </c>
      <c r="Z18" s="67"/>
      <c r="AA18" s="67">
        <v>2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7">
        <f>SUM(T5:T35)</f>
        <v>4</v>
      </c>
      <c r="AP18" s="96"/>
    </row>
    <row r="19" spans="1:42" s="17" customFormat="1" ht="14.1" customHeight="1" x14ac:dyDescent="0.2">
      <c r="A19" s="18">
        <v>15</v>
      </c>
      <c r="B19" s="87">
        <v>6.8</v>
      </c>
      <c r="C19" s="73">
        <v>9.6</v>
      </c>
      <c r="D19" s="44">
        <f t="shared" si="9"/>
        <v>9.6</v>
      </c>
      <c r="E19" s="44">
        <f t="shared" si="10"/>
        <v>9.6</v>
      </c>
      <c r="F19" s="74">
        <v>4.7</v>
      </c>
      <c r="G19" s="88">
        <v>5.7</v>
      </c>
      <c r="H19" s="44">
        <f t="shared" si="11"/>
        <v>4.7</v>
      </c>
      <c r="I19" s="44">
        <f t="shared" si="12"/>
        <v>4.7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1</v>
      </c>
      <c r="P19" s="48">
        <f t="shared" si="3"/>
        <v>6.2</v>
      </c>
      <c r="Q19" s="65"/>
      <c r="R19" s="88">
        <v>6.2</v>
      </c>
      <c r="S19" s="44">
        <f t="shared" si="13"/>
        <v>0</v>
      </c>
      <c r="T19" s="44">
        <f t="shared" si="14"/>
        <v>0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2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7">
        <f>SUM(S5:S35)</f>
        <v>0</v>
      </c>
      <c r="AO19" s="199"/>
    </row>
    <row r="20" spans="1:42" s="17" customFormat="1" ht="14.1" customHeight="1" x14ac:dyDescent="0.2">
      <c r="A20" s="61">
        <v>16</v>
      </c>
      <c r="B20" s="64">
        <v>8.8000000000000007</v>
      </c>
      <c r="C20" s="62">
        <v>8.6999999999999993</v>
      </c>
      <c r="D20" s="44">
        <f t="shared" si="9"/>
        <v>8.8000000000000007</v>
      </c>
      <c r="E20" s="44">
        <f t="shared" si="10"/>
        <v>8.8000000000000007</v>
      </c>
      <c r="F20" s="64">
        <v>6.5</v>
      </c>
      <c r="G20" s="64">
        <v>5</v>
      </c>
      <c r="H20" s="44">
        <f t="shared" si="11"/>
        <v>5</v>
      </c>
      <c r="I20" s="44">
        <f t="shared" si="12"/>
        <v>5</v>
      </c>
      <c r="J20" s="45">
        <f t="shared" si="0"/>
        <v>0</v>
      </c>
      <c r="K20" s="46"/>
      <c r="L20" s="3">
        <f t="shared" si="1"/>
        <v>0</v>
      </c>
      <c r="M20" s="85"/>
      <c r="N20" s="64">
        <v>6.4</v>
      </c>
      <c r="O20" s="44">
        <f t="shared" si="2"/>
        <v>1</v>
      </c>
      <c r="P20" s="48">
        <f t="shared" si="3"/>
        <v>6.6000000000000005</v>
      </c>
      <c r="Q20" s="95"/>
      <c r="R20" s="64">
        <v>0.2</v>
      </c>
      <c r="S20" s="44">
        <f t="shared" si="13"/>
        <v>0</v>
      </c>
      <c r="T20" s="44">
        <f t="shared" si="14"/>
        <v>0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2</v>
      </c>
      <c r="Z20" s="67"/>
      <c r="AA20" s="67">
        <v>2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19" t="s">
        <v>47</v>
      </c>
      <c r="AM20" s="219"/>
      <c r="AN20" s="219"/>
      <c r="AO20" s="219"/>
    </row>
    <row r="21" spans="1:42" s="17" customFormat="1" ht="14.1" customHeight="1" x14ac:dyDescent="0.2">
      <c r="A21" s="18">
        <v>17</v>
      </c>
      <c r="B21" s="87">
        <v>5.6</v>
      </c>
      <c r="C21" s="73">
        <v>10.6</v>
      </c>
      <c r="D21" s="44">
        <f t="shared" si="9"/>
        <v>10.6</v>
      </c>
      <c r="E21" s="44">
        <f t="shared" si="10"/>
        <v>10.6</v>
      </c>
      <c r="F21" s="88">
        <v>2.2999999999999998</v>
      </c>
      <c r="G21" s="88">
        <v>3.5</v>
      </c>
      <c r="H21" s="44">
        <f t="shared" si="11"/>
        <v>2.2999999999999998</v>
      </c>
      <c r="I21" s="44">
        <f t="shared" si="12"/>
        <v>2.2999999999999998</v>
      </c>
      <c r="J21" s="45">
        <f t="shared" si="0"/>
        <v>0</v>
      </c>
      <c r="K21" s="46"/>
      <c r="L21" s="3">
        <f t="shared" si="1"/>
        <v>0</v>
      </c>
      <c r="M21" s="104"/>
      <c r="N21" s="87" t="s">
        <v>105</v>
      </c>
      <c r="O21" s="44">
        <f t="shared" si="2"/>
        <v>1</v>
      </c>
      <c r="P21" s="48">
        <f t="shared" si="3"/>
        <v>2.2000000000000002</v>
      </c>
      <c r="Q21" s="95"/>
      <c r="R21" s="88">
        <v>2.2000000000000002</v>
      </c>
      <c r="S21" s="44">
        <f t="shared" si="13"/>
        <v>0</v>
      </c>
      <c r="T21" s="44">
        <f t="shared" si="14"/>
        <v>0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1</v>
      </c>
      <c r="Z21" s="79"/>
      <c r="AA21" s="79">
        <v>2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0" t="s">
        <v>48</v>
      </c>
      <c r="AM21" s="220"/>
      <c r="AN21" s="220"/>
      <c r="AO21" s="220"/>
    </row>
    <row r="22" spans="1:42" s="17" customFormat="1" ht="14.1" customHeight="1" x14ac:dyDescent="0.2">
      <c r="A22" s="61">
        <v>18</v>
      </c>
      <c r="B22" s="62">
        <v>12.1</v>
      </c>
      <c r="C22" s="201">
        <v>12.6</v>
      </c>
      <c r="D22" s="44">
        <f t="shared" si="9"/>
        <v>12.6</v>
      </c>
      <c r="E22" s="44">
        <f t="shared" si="10"/>
        <v>12.6</v>
      </c>
      <c r="F22" s="201">
        <v>10.3</v>
      </c>
      <c r="G22" s="64">
        <v>11.4</v>
      </c>
      <c r="H22" s="44">
        <f t="shared" si="11"/>
        <v>10.3</v>
      </c>
      <c r="I22" s="44">
        <f t="shared" si="12"/>
        <v>10.3</v>
      </c>
      <c r="J22" s="45">
        <f t="shared" si="0"/>
        <v>0</v>
      </c>
      <c r="K22" s="46"/>
      <c r="L22" s="3">
        <f t="shared" si="1"/>
        <v>0</v>
      </c>
      <c r="M22" s="85"/>
      <c r="N22" s="64">
        <v>6.4</v>
      </c>
      <c r="O22" s="44">
        <f t="shared" si="2"/>
        <v>1</v>
      </c>
      <c r="P22" s="48">
        <f t="shared" si="3"/>
        <v>9</v>
      </c>
      <c r="Q22" s="65"/>
      <c r="R22" s="64">
        <v>2.6</v>
      </c>
      <c r="S22" s="44">
        <f t="shared" si="13"/>
        <v>0</v>
      </c>
      <c r="T22" s="44">
        <f t="shared" si="14"/>
        <v>0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2</v>
      </c>
      <c r="Z22" s="67"/>
      <c r="AA22" s="67">
        <v>2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12.1</v>
      </c>
      <c r="C23" s="73">
        <v>10.199999999999999</v>
      </c>
      <c r="D23" s="44">
        <f t="shared" si="9"/>
        <v>12.1</v>
      </c>
      <c r="E23" s="44">
        <f t="shared" si="10"/>
        <v>12.1</v>
      </c>
      <c r="F23" s="74">
        <v>8</v>
      </c>
      <c r="G23" s="74">
        <v>5.8</v>
      </c>
      <c r="H23" s="44">
        <f t="shared" si="11"/>
        <v>5.8</v>
      </c>
      <c r="I23" s="44">
        <f t="shared" si="12"/>
        <v>5.8</v>
      </c>
      <c r="J23" s="45">
        <f t="shared" si="0"/>
        <v>0</v>
      </c>
      <c r="K23" s="75"/>
      <c r="L23" s="3">
        <f t="shared" si="1"/>
        <v>0</v>
      </c>
      <c r="M23" s="91"/>
      <c r="N23" s="73">
        <v>3.8</v>
      </c>
      <c r="O23" s="44">
        <f t="shared" si="2"/>
        <v>1</v>
      </c>
      <c r="P23" s="48">
        <f t="shared" si="3"/>
        <v>5.4</v>
      </c>
      <c r="Q23" s="77"/>
      <c r="R23" s="74">
        <v>1.6</v>
      </c>
      <c r="S23" s="44">
        <f t="shared" si="13"/>
        <v>0</v>
      </c>
      <c r="T23" s="44">
        <f t="shared" si="14"/>
        <v>0</v>
      </c>
      <c r="U23" s="50">
        <f t="shared" si="4"/>
        <v>1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2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7.1</v>
      </c>
      <c r="C24" s="64">
        <v>7.9</v>
      </c>
      <c r="D24" s="44">
        <f t="shared" si="9"/>
        <v>7.9</v>
      </c>
      <c r="E24" s="44">
        <f t="shared" si="10"/>
        <v>7.9</v>
      </c>
      <c r="F24" s="62">
        <v>4.4000000000000004</v>
      </c>
      <c r="G24" s="62">
        <v>3.3</v>
      </c>
      <c r="H24" s="44">
        <f t="shared" si="11"/>
        <v>3.3</v>
      </c>
      <c r="I24" s="44">
        <f t="shared" si="12"/>
        <v>3.3</v>
      </c>
      <c r="J24" s="45">
        <f t="shared" si="0"/>
        <v>0</v>
      </c>
      <c r="K24" s="75"/>
      <c r="L24" s="3">
        <f t="shared" si="1"/>
        <v>0</v>
      </c>
      <c r="M24" s="63"/>
      <c r="N24" s="64">
        <v>0.4</v>
      </c>
      <c r="O24" s="44">
        <f t="shared" si="2"/>
        <v>1</v>
      </c>
      <c r="P24" s="48">
        <f t="shared" si="3"/>
        <v>2.6</v>
      </c>
      <c r="Q24" s="95"/>
      <c r="R24" s="64">
        <v>2.2000000000000002</v>
      </c>
      <c r="S24" s="44">
        <f t="shared" si="13"/>
        <v>0</v>
      </c>
      <c r="T24" s="44">
        <f t="shared" si="14"/>
        <v>0</v>
      </c>
      <c r="U24" s="50">
        <f t="shared" si="4"/>
        <v>1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2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0" t="s">
        <v>51</v>
      </c>
      <c r="AM24" s="220"/>
      <c r="AN24" s="220"/>
      <c r="AO24" s="220"/>
    </row>
    <row r="25" spans="1:42" s="17" customFormat="1" ht="14.1" customHeight="1" x14ac:dyDescent="0.2">
      <c r="A25" s="18">
        <v>21</v>
      </c>
      <c r="B25" s="87">
        <v>7.4</v>
      </c>
      <c r="C25" s="73">
        <v>12.5</v>
      </c>
      <c r="D25" s="44">
        <f t="shared" si="9"/>
        <v>12.5</v>
      </c>
      <c r="E25" s="44">
        <f t="shared" si="10"/>
        <v>12.5</v>
      </c>
      <c r="F25" s="88">
        <v>2.6</v>
      </c>
      <c r="G25" s="88">
        <v>7.4</v>
      </c>
      <c r="H25" s="44">
        <f t="shared" si="11"/>
        <v>2.6</v>
      </c>
      <c r="I25" s="44">
        <f t="shared" si="12"/>
        <v>2.6</v>
      </c>
      <c r="J25" s="45">
        <f t="shared" si="0"/>
        <v>0</v>
      </c>
      <c r="K25" s="46"/>
      <c r="L25" s="3">
        <f t="shared" si="1"/>
        <v>0</v>
      </c>
      <c r="M25" s="91"/>
      <c r="N25" s="73">
        <v>3.6</v>
      </c>
      <c r="O25" s="44">
        <f t="shared" si="2"/>
        <v>1</v>
      </c>
      <c r="P25" s="48">
        <f t="shared" si="3"/>
        <v>6.6</v>
      </c>
      <c r="Q25" s="92"/>
      <c r="R25" s="74">
        <v>3</v>
      </c>
      <c r="S25" s="44">
        <f t="shared" si="13"/>
        <v>0</v>
      </c>
      <c r="T25" s="44">
        <f t="shared" si="14"/>
        <v>0</v>
      </c>
      <c r="U25" s="50">
        <f t="shared" si="4"/>
        <v>1</v>
      </c>
      <c r="V25" s="50">
        <f t="shared" si="15"/>
        <v>1</v>
      </c>
      <c r="W25" s="50">
        <f t="shared" si="16"/>
        <v>1</v>
      </c>
      <c r="X25" s="66">
        <v>0</v>
      </c>
      <c r="Y25" s="78">
        <v>2</v>
      </c>
      <c r="Z25" s="79"/>
      <c r="AA25" s="79">
        <v>2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11.4</v>
      </c>
      <c r="C26" s="62">
        <v>6.8</v>
      </c>
      <c r="D26" s="44">
        <f t="shared" si="9"/>
        <v>11.4</v>
      </c>
      <c r="E26" s="44">
        <f t="shared" si="10"/>
        <v>11.4</v>
      </c>
      <c r="F26" s="62">
        <v>5.0999999999999996</v>
      </c>
      <c r="G26" s="64">
        <v>5.2</v>
      </c>
      <c r="H26" s="44">
        <f t="shared" si="11"/>
        <v>5.0999999999999996</v>
      </c>
      <c r="I26" s="44">
        <f t="shared" si="12"/>
        <v>5.0999999999999996</v>
      </c>
      <c r="J26" s="45">
        <f t="shared" si="0"/>
        <v>0</v>
      </c>
      <c r="K26" s="75"/>
      <c r="L26" s="3">
        <f t="shared" si="1"/>
        <v>0</v>
      </c>
      <c r="M26" s="49"/>
      <c r="N26" s="62">
        <v>1.8</v>
      </c>
      <c r="O26" s="44">
        <f t="shared" si="2"/>
        <v>1</v>
      </c>
      <c r="P26" s="48">
        <f t="shared" si="3"/>
        <v>3.8</v>
      </c>
      <c r="Q26" s="92"/>
      <c r="R26" s="62">
        <v>2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6">
        <v>0</v>
      </c>
      <c r="Y26" s="66">
        <v>1</v>
      </c>
      <c r="Z26" s="67"/>
      <c r="AA26" s="67">
        <v>1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6.2</v>
      </c>
      <c r="C27" s="73">
        <v>5.9</v>
      </c>
      <c r="D27" s="44">
        <f t="shared" si="9"/>
        <v>6.2</v>
      </c>
      <c r="E27" s="44">
        <f t="shared" si="10"/>
        <v>6.2</v>
      </c>
      <c r="F27" s="74">
        <v>5.2</v>
      </c>
      <c r="G27" s="88">
        <v>4.0999999999999996</v>
      </c>
      <c r="H27" s="44">
        <f t="shared" si="11"/>
        <v>4.0999999999999996</v>
      </c>
      <c r="I27" s="44">
        <f t="shared" si="12"/>
        <v>4.0999999999999996</v>
      </c>
      <c r="J27" s="45">
        <f t="shared" si="0"/>
        <v>0</v>
      </c>
      <c r="K27" s="46"/>
      <c r="L27" s="3">
        <f t="shared" si="1"/>
        <v>0</v>
      </c>
      <c r="M27" s="91"/>
      <c r="N27" s="76">
        <v>10.6</v>
      </c>
      <c r="O27" s="44">
        <f t="shared" si="2"/>
        <v>1</v>
      </c>
      <c r="P27" s="48">
        <f t="shared" si="3"/>
        <v>11.2</v>
      </c>
      <c r="Q27" s="92"/>
      <c r="R27" s="74">
        <v>0.6</v>
      </c>
      <c r="S27" s="44">
        <f t="shared" si="13"/>
        <v>0</v>
      </c>
      <c r="T27" s="44">
        <f t="shared" si="14"/>
        <v>1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6">
        <v>0</v>
      </c>
      <c r="Y27" s="78">
        <v>2</v>
      </c>
      <c r="Z27" s="79"/>
      <c r="AA27" s="79">
        <v>2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5</v>
      </c>
      <c r="C28" s="62">
        <v>4.3</v>
      </c>
      <c r="D28" s="44">
        <f t="shared" si="9"/>
        <v>5</v>
      </c>
      <c r="E28" s="44">
        <f t="shared" si="10"/>
        <v>5</v>
      </c>
      <c r="F28" s="64">
        <v>1.9</v>
      </c>
      <c r="G28" s="64">
        <v>1.3</v>
      </c>
      <c r="H28" s="44">
        <f t="shared" si="11"/>
        <v>1.3</v>
      </c>
      <c r="I28" s="44">
        <f t="shared" si="12"/>
        <v>1.3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87">
        <v>1.6</v>
      </c>
      <c r="C29" s="73">
        <v>5</v>
      </c>
      <c r="D29" s="44">
        <f t="shared" si="9"/>
        <v>5</v>
      </c>
      <c r="E29" s="44">
        <f t="shared" si="10"/>
        <v>5</v>
      </c>
      <c r="F29" s="74">
        <v>-2</v>
      </c>
      <c r="G29" s="118">
        <v>-1.9</v>
      </c>
      <c r="H29" s="44">
        <f t="shared" si="11"/>
        <v>-2</v>
      </c>
      <c r="I29" s="44">
        <f t="shared" si="12"/>
        <v>-2</v>
      </c>
      <c r="J29" s="45">
        <f t="shared" si="0"/>
        <v>1</v>
      </c>
      <c r="K29" s="46"/>
      <c r="L29" s="3">
        <f t="shared" si="1"/>
        <v>0</v>
      </c>
      <c r="M29" s="91"/>
      <c r="N29" s="76" t="s">
        <v>105</v>
      </c>
      <c r="O29" s="44">
        <f t="shared" si="2"/>
        <v>1</v>
      </c>
      <c r="P29" s="48">
        <f t="shared" si="3"/>
        <v>0.2</v>
      </c>
      <c r="Q29" s="92"/>
      <c r="R29" s="74">
        <v>0.2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1</v>
      </c>
      <c r="W29" s="50">
        <f t="shared" si="16"/>
        <v>1</v>
      </c>
      <c r="X29" s="66">
        <v>0</v>
      </c>
      <c r="Y29" s="78">
        <v>4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7.8</v>
      </c>
      <c r="C30" s="62">
        <v>9.1999999999999993</v>
      </c>
      <c r="D30" s="44">
        <f t="shared" si="9"/>
        <v>9.1999999999999993</v>
      </c>
      <c r="E30" s="44">
        <f t="shared" si="10"/>
        <v>9.1999999999999993</v>
      </c>
      <c r="F30" s="64">
        <v>2.2999999999999998</v>
      </c>
      <c r="G30" s="64">
        <v>7.5</v>
      </c>
      <c r="H30" s="44">
        <f t="shared" si="11"/>
        <v>2.2999999999999998</v>
      </c>
      <c r="I30" s="44">
        <f t="shared" si="12"/>
        <v>2.2999999999999998</v>
      </c>
      <c r="J30" s="45">
        <f t="shared" si="0"/>
        <v>0</v>
      </c>
      <c r="K30" s="46"/>
      <c r="L30" s="3">
        <f t="shared" si="1"/>
        <v>0</v>
      </c>
      <c r="M30" s="203"/>
      <c r="N30" s="204">
        <v>1.4</v>
      </c>
      <c r="O30" s="44">
        <f t="shared" si="2"/>
        <v>1</v>
      </c>
      <c r="P30" s="48">
        <f t="shared" si="3"/>
        <v>12.8</v>
      </c>
      <c r="Q30" s="202"/>
      <c r="R30" s="201">
        <v>11.4</v>
      </c>
      <c r="S30" s="44">
        <f t="shared" si="13"/>
        <v>0</v>
      </c>
      <c r="T30" s="44">
        <f t="shared" si="14"/>
        <v>1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2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9.1999999999999993</v>
      </c>
      <c r="C31" s="73">
        <v>6.1</v>
      </c>
      <c r="D31" s="44">
        <f t="shared" si="9"/>
        <v>9.1999999999999993</v>
      </c>
      <c r="E31" s="44">
        <f t="shared" si="10"/>
        <v>9.1999999999999993</v>
      </c>
      <c r="F31" s="74">
        <v>1.6</v>
      </c>
      <c r="G31" s="88">
        <v>1.6</v>
      </c>
      <c r="H31" s="44">
        <f t="shared" si="11"/>
        <v>1.6</v>
      </c>
      <c r="I31" s="44">
        <f t="shared" si="12"/>
        <v>1.6</v>
      </c>
      <c r="J31" s="45">
        <f t="shared" si="0"/>
        <v>0</v>
      </c>
      <c r="K31" s="46"/>
      <c r="L31" s="3">
        <f t="shared" si="1"/>
        <v>0</v>
      </c>
      <c r="M31" s="86"/>
      <c r="N31" s="87">
        <v>1.4</v>
      </c>
      <c r="O31" s="44">
        <f t="shared" si="2"/>
        <v>1</v>
      </c>
      <c r="P31" s="48">
        <f t="shared" si="3"/>
        <v>2.4</v>
      </c>
      <c r="Q31" s="65"/>
      <c r="R31" s="88">
        <v>1</v>
      </c>
      <c r="S31" s="44">
        <f t="shared" si="13"/>
        <v>0</v>
      </c>
      <c r="T31" s="44">
        <f t="shared" si="14"/>
        <v>0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0" t="s">
        <v>58</v>
      </c>
      <c r="AM31" s="220"/>
      <c r="AN31" s="220"/>
      <c r="AO31" s="220"/>
    </row>
    <row r="32" spans="1:42" s="17" customFormat="1" ht="14.1" customHeight="1" x14ac:dyDescent="0.2">
      <c r="A32" s="61">
        <v>28</v>
      </c>
      <c r="B32" s="201">
        <v>2.2999999999999998</v>
      </c>
      <c r="C32" s="62">
        <v>1.9</v>
      </c>
      <c r="D32" s="44">
        <f t="shared" si="9"/>
        <v>2.2999999999999998</v>
      </c>
      <c r="E32" s="44">
        <f t="shared" si="10"/>
        <v>2.2999999999999998</v>
      </c>
      <c r="F32" s="64">
        <v>0.7</v>
      </c>
      <c r="G32" s="64">
        <v>-1.3</v>
      </c>
      <c r="H32" s="44">
        <f t="shared" si="11"/>
        <v>-1.3</v>
      </c>
      <c r="I32" s="44">
        <f t="shared" si="12"/>
        <v>-1.3</v>
      </c>
      <c r="J32" s="45">
        <f t="shared" si="0"/>
        <v>1</v>
      </c>
      <c r="K32" s="46"/>
      <c r="L32" s="3">
        <f t="shared" si="1"/>
        <v>0</v>
      </c>
      <c r="M32" s="85"/>
      <c r="N32" s="64">
        <v>0.8</v>
      </c>
      <c r="O32" s="44">
        <f t="shared" si="2"/>
        <v>1</v>
      </c>
      <c r="P32" s="48">
        <f t="shared" si="3"/>
        <v>1.2000000000000002</v>
      </c>
      <c r="Q32" s="65"/>
      <c r="R32" s="64">
        <v>0.4</v>
      </c>
      <c r="S32" s="44">
        <f t="shared" si="13"/>
        <v>0</v>
      </c>
      <c r="T32" s="44">
        <f t="shared" si="14"/>
        <v>0</v>
      </c>
      <c r="U32" s="50">
        <f t="shared" si="17"/>
        <v>1</v>
      </c>
      <c r="V32" s="50">
        <f t="shared" si="15"/>
        <v>1</v>
      </c>
      <c r="W32" s="50">
        <f t="shared" si="16"/>
        <v>1</v>
      </c>
      <c r="X32" s="66">
        <v>0</v>
      </c>
      <c r="Y32" s="66">
        <v>1</v>
      </c>
      <c r="Z32" s="67"/>
      <c r="AA32" s="67">
        <v>2</v>
      </c>
      <c r="AB32" s="68">
        <v>5</v>
      </c>
      <c r="AC32" s="54">
        <f t="shared" si="5"/>
        <v>1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0">
        <v>0.7</v>
      </c>
      <c r="C33" s="121">
        <v>3.1</v>
      </c>
      <c r="D33" s="44">
        <f t="shared" si="9"/>
        <v>3.1</v>
      </c>
      <c r="E33" s="44">
        <f t="shared" si="10"/>
        <v>3.1</v>
      </c>
      <c r="F33" s="121">
        <v>-3</v>
      </c>
      <c r="G33" s="120">
        <v>0</v>
      </c>
      <c r="H33" s="44">
        <f t="shared" si="11"/>
        <v>-3</v>
      </c>
      <c r="I33" s="44">
        <f t="shared" si="12"/>
        <v>-3</v>
      </c>
      <c r="J33" s="45">
        <f t="shared" si="0"/>
        <v>1</v>
      </c>
      <c r="K33" s="46"/>
      <c r="L33" s="3">
        <f t="shared" si="1"/>
        <v>0</v>
      </c>
      <c r="M33" s="92"/>
      <c r="N33" s="121">
        <v>6.8</v>
      </c>
      <c r="O33" s="44">
        <f t="shared" si="2"/>
        <v>1</v>
      </c>
      <c r="P33" s="48">
        <f t="shared" si="3"/>
        <v>6.8</v>
      </c>
      <c r="Q33" s="92"/>
      <c r="R33" s="121">
        <v>0</v>
      </c>
      <c r="S33" s="44">
        <f t="shared" si="13"/>
        <v>0</v>
      </c>
      <c r="T33" s="44">
        <f t="shared" si="14"/>
        <v>0</v>
      </c>
      <c r="U33" s="50">
        <f t="shared" si="17"/>
        <v>1</v>
      </c>
      <c r="V33" s="50">
        <f t="shared" si="15"/>
        <v>1</v>
      </c>
      <c r="W33" s="50">
        <f t="shared" si="16"/>
        <v>1</v>
      </c>
      <c r="X33" s="122" t="s">
        <v>106</v>
      </c>
      <c r="Y33" s="122"/>
      <c r="Z33" s="123">
        <v>5</v>
      </c>
      <c r="AA33" s="123">
        <v>3</v>
      </c>
      <c r="AB33" s="124">
        <v>5</v>
      </c>
      <c r="AC33" s="54">
        <f t="shared" si="5"/>
        <v>1</v>
      </c>
      <c r="AD33" s="125">
        <v>1</v>
      </c>
      <c r="AE33" s="69">
        <f t="shared" si="6"/>
        <v>1</v>
      </c>
      <c r="AF33" s="125">
        <v>3</v>
      </c>
      <c r="AG33" s="57">
        <f t="shared" si="7"/>
        <v>0</v>
      </c>
      <c r="AH33" s="55">
        <f t="shared" si="8"/>
        <v>1</v>
      </c>
      <c r="AI33" s="125">
        <v>0</v>
      </c>
      <c r="AJ33" s="125">
        <v>0</v>
      </c>
      <c r="AK33" s="126">
        <v>0</v>
      </c>
      <c r="AL33" s="220" t="s">
        <v>60</v>
      </c>
      <c r="AM33" s="220"/>
      <c r="AN33" s="220"/>
      <c r="AO33" s="220"/>
    </row>
    <row r="34" spans="1:41" s="17" customFormat="1" ht="14.1" customHeight="1" x14ac:dyDescent="0.2">
      <c r="A34" s="29">
        <v>30</v>
      </c>
      <c r="B34" s="120">
        <v>1.9</v>
      </c>
      <c r="C34" s="121">
        <v>3.4</v>
      </c>
      <c r="D34" s="44">
        <f t="shared" si="9"/>
        <v>3.4</v>
      </c>
      <c r="E34" s="44">
        <f t="shared" si="10"/>
        <v>3.4</v>
      </c>
      <c r="F34" s="121">
        <v>-0.7</v>
      </c>
      <c r="G34" s="121">
        <v>-0.8</v>
      </c>
      <c r="H34" s="44">
        <f t="shared" si="11"/>
        <v>-0.8</v>
      </c>
      <c r="I34" s="44">
        <f t="shared" si="12"/>
        <v>-0.8</v>
      </c>
      <c r="J34" s="45">
        <f t="shared" si="0"/>
        <v>1</v>
      </c>
      <c r="K34" s="46"/>
      <c r="L34" s="3">
        <f t="shared" si="1"/>
        <v>0</v>
      </c>
      <c r="M34" s="92"/>
      <c r="N34" s="121">
        <v>0</v>
      </c>
      <c r="O34" s="44">
        <f t="shared" si="2"/>
        <v>0</v>
      </c>
      <c r="P34" s="48">
        <f t="shared" si="3"/>
        <v>0</v>
      </c>
      <c r="Q34" s="77"/>
      <c r="R34" s="121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2">
        <v>0</v>
      </c>
      <c r="Y34" s="122">
        <v>4</v>
      </c>
      <c r="Z34" s="123"/>
      <c r="AA34" s="123">
        <v>3</v>
      </c>
      <c r="AB34" s="124">
        <v>0</v>
      </c>
      <c r="AC34" s="54">
        <f t="shared" si="5"/>
        <v>0</v>
      </c>
      <c r="AD34" s="125">
        <v>0</v>
      </c>
      <c r="AE34" s="69">
        <f t="shared" si="6"/>
        <v>0</v>
      </c>
      <c r="AF34" s="130">
        <v>0</v>
      </c>
      <c r="AG34" s="57">
        <f t="shared" si="7"/>
        <v>0</v>
      </c>
      <c r="AH34" s="55">
        <f t="shared" si="8"/>
        <v>0</v>
      </c>
      <c r="AI34" s="125">
        <v>0</v>
      </c>
      <c r="AJ34" s="125">
        <v>0</v>
      </c>
      <c r="AK34" s="126">
        <v>0</v>
      </c>
      <c r="AL34" s="127" t="s">
        <v>61</v>
      </c>
      <c r="AM34" s="128"/>
      <c r="AN34" s="128"/>
      <c r="AO34" s="129"/>
    </row>
    <row r="35" spans="1:41" s="17" customFormat="1" ht="14.1" customHeight="1" x14ac:dyDescent="0.2">
      <c r="A35" s="29">
        <v>31</v>
      </c>
      <c r="B35" s="121">
        <v>-0.2</v>
      </c>
      <c r="C35" s="120">
        <v>3.6</v>
      </c>
      <c r="D35" s="44">
        <f t="shared" si="9"/>
        <v>3.6</v>
      </c>
      <c r="E35" s="44">
        <f t="shared" si="10"/>
        <v>3.6</v>
      </c>
      <c r="F35" s="121">
        <v>-2.6</v>
      </c>
      <c r="G35" s="205">
        <v>-3.9</v>
      </c>
      <c r="H35" s="44">
        <f t="shared" si="11"/>
        <v>-3.9</v>
      </c>
      <c r="I35" s="44">
        <f t="shared" si="12"/>
        <v>-3.9</v>
      </c>
      <c r="J35" s="45">
        <f t="shared" si="0"/>
        <v>1</v>
      </c>
      <c r="K35" s="62"/>
      <c r="L35" s="3">
        <f t="shared" si="1"/>
        <v>0</v>
      </c>
      <c r="M35" s="92" t="s">
        <v>104</v>
      </c>
      <c r="N35" s="121">
        <v>0.2</v>
      </c>
      <c r="O35" s="44">
        <f t="shared" si="2"/>
        <v>1</v>
      </c>
      <c r="P35" s="48">
        <f t="shared" si="3"/>
        <v>0.60000000000000009</v>
      </c>
      <c r="Q35" s="92"/>
      <c r="R35" s="121">
        <v>0.4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1</v>
      </c>
      <c r="W35" s="50">
        <f t="shared" si="16"/>
        <v>1</v>
      </c>
      <c r="X35" s="131">
        <v>0</v>
      </c>
      <c r="Y35" s="122">
        <v>4</v>
      </c>
      <c r="Z35" s="123"/>
      <c r="AA35" s="123">
        <v>3</v>
      </c>
      <c r="AB35" s="124">
        <v>0</v>
      </c>
      <c r="AC35" s="54">
        <f t="shared" si="5"/>
        <v>0</v>
      </c>
      <c r="AD35" s="125">
        <v>0</v>
      </c>
      <c r="AE35" s="69">
        <f t="shared" si="6"/>
        <v>0</v>
      </c>
      <c r="AF35" s="125">
        <v>0</v>
      </c>
      <c r="AG35" s="57">
        <f t="shared" si="7"/>
        <v>0</v>
      </c>
      <c r="AH35" s="55">
        <f t="shared" si="8"/>
        <v>0</v>
      </c>
      <c r="AI35" s="125">
        <v>0</v>
      </c>
      <c r="AJ35" s="125">
        <v>0</v>
      </c>
      <c r="AK35" s="126">
        <v>0</v>
      </c>
      <c r="AL35" s="220" t="s">
        <v>62</v>
      </c>
      <c r="AM35" s="220"/>
      <c r="AN35" s="220"/>
      <c r="AO35" s="220"/>
    </row>
    <row r="36" spans="1:41" s="28" customFormat="1" ht="14.1" customHeight="1" x14ac:dyDescent="0.2">
      <c r="A36" s="29"/>
      <c r="B36" s="120"/>
      <c r="C36" s="120"/>
      <c r="D36" s="120"/>
      <c r="E36" s="120"/>
      <c r="F36" s="120"/>
      <c r="G36" s="120"/>
      <c r="H36" s="120"/>
      <c r="I36" s="120"/>
      <c r="J36" s="132"/>
      <c r="K36" s="120"/>
      <c r="L36" s="3"/>
      <c r="M36" s="133"/>
      <c r="N36" s="120"/>
      <c r="O36" s="120"/>
      <c r="P36" s="134"/>
      <c r="Q36" s="133"/>
      <c r="R36" s="120"/>
      <c r="S36" s="120"/>
      <c r="T36" s="120"/>
      <c r="U36" s="64"/>
      <c r="V36" s="64"/>
      <c r="W36" s="120"/>
      <c r="X36" s="135" t="s">
        <v>64</v>
      </c>
      <c r="Y36" s="122" t="s">
        <v>65</v>
      </c>
      <c r="Z36" s="123" t="s">
        <v>65</v>
      </c>
      <c r="AA36" s="123" t="s">
        <v>65</v>
      </c>
      <c r="AB36" s="122" t="s">
        <v>65</v>
      </c>
      <c r="AC36" s="136"/>
      <c r="AD36" s="123" t="s">
        <v>65</v>
      </c>
      <c r="AE36" s="123"/>
      <c r="AF36" s="123" t="s">
        <v>65</v>
      </c>
      <c r="AG36" s="123"/>
      <c r="AH36" s="123"/>
      <c r="AI36" s="125" t="s">
        <v>65</v>
      </c>
      <c r="AJ36" s="125" t="s">
        <v>65</v>
      </c>
      <c r="AK36" s="126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7" t="s">
        <v>67</v>
      </c>
      <c r="B37" s="138">
        <f t="shared" ref="B37:I37" si="18">SUM(B5:B35)</f>
        <v>180.2</v>
      </c>
      <c r="C37" s="138">
        <f t="shared" si="18"/>
        <v>218</v>
      </c>
      <c r="D37" s="138">
        <f t="shared" si="18"/>
        <v>232.1</v>
      </c>
      <c r="E37" s="138">
        <f t="shared" si="18"/>
        <v>232.1</v>
      </c>
      <c r="F37" s="138">
        <f t="shared" si="18"/>
        <v>86.3</v>
      </c>
      <c r="G37" s="138">
        <f t="shared" si="18"/>
        <v>92.8</v>
      </c>
      <c r="H37" s="138">
        <f t="shared" si="18"/>
        <v>62.499999999999979</v>
      </c>
      <c r="I37" s="138">
        <f t="shared" si="18"/>
        <v>62.499999999999979</v>
      </c>
      <c r="J37" s="139"/>
      <c r="K37" s="138">
        <f>SUM(K5:K35)</f>
        <v>0</v>
      </c>
      <c r="L37" s="3"/>
      <c r="M37" s="140"/>
      <c r="N37" s="141">
        <f>SUM(N5:N35)</f>
        <v>72.799999999999983</v>
      </c>
      <c r="O37" s="138"/>
      <c r="P37" s="142"/>
      <c r="Q37" s="140"/>
      <c r="R37" s="138">
        <f>SUM(R5:R35)</f>
        <v>54.8</v>
      </c>
      <c r="S37" s="138"/>
      <c r="T37" s="138"/>
      <c r="U37" s="138"/>
      <c r="V37" s="138"/>
      <c r="W37" s="138">
        <f>SUM(W5:W35)</f>
        <v>31</v>
      </c>
      <c r="X37" s="143"/>
      <c r="Y37" s="143"/>
      <c r="Z37" s="144"/>
      <c r="AA37" s="144"/>
      <c r="AB37" s="145">
        <f>SUM(AC5:AC35)</f>
        <v>5</v>
      </c>
      <c r="AC37" s="146"/>
      <c r="AD37" s="147">
        <f>SUM(AD5:AD35)</f>
        <v>1</v>
      </c>
      <c r="AE37" s="147"/>
      <c r="AF37" s="146">
        <f>SUM(AG5:AG35)</f>
        <v>0</v>
      </c>
      <c r="AG37" s="148"/>
      <c r="AH37" s="148"/>
      <c r="AI37" s="146">
        <f>SUM(AI5:AI35)</f>
        <v>0</v>
      </c>
      <c r="AJ37" s="146">
        <f>SUM(AJ5:AJ35)</f>
        <v>2</v>
      </c>
      <c r="AK37" s="149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7" t="s">
        <v>69</v>
      </c>
      <c r="B38" s="138">
        <f t="shared" ref="B38:I38" si="19">AVERAGE(B5:B35)</f>
        <v>5.8129032258064512</v>
      </c>
      <c r="C38" s="138">
        <f t="shared" si="19"/>
        <v>7.032258064516129</v>
      </c>
      <c r="D38" s="138">
        <f t="shared" si="19"/>
        <v>7.4870967741935486</v>
      </c>
      <c r="E38" s="138">
        <f t="shared" si="19"/>
        <v>7.4870967741935486</v>
      </c>
      <c r="F38" s="138">
        <f t="shared" si="19"/>
        <v>2.7838709677419353</v>
      </c>
      <c r="G38" s="138">
        <f t="shared" si="19"/>
        <v>2.9935483870967743</v>
      </c>
      <c r="H38" s="138">
        <f t="shared" si="19"/>
        <v>2.0161290322580636</v>
      </c>
      <c r="I38" s="138">
        <f t="shared" si="19"/>
        <v>2.0161290322580636</v>
      </c>
      <c r="J38" s="139"/>
      <c r="K38" s="138" t="e">
        <f>AVERAGE(K5:K35)</f>
        <v>#DIV/0!</v>
      </c>
      <c r="L38" s="3"/>
      <c r="M38" s="140"/>
      <c r="N38" s="87"/>
      <c r="O38" s="150"/>
      <c r="P38" s="142"/>
      <c r="Q38" s="151"/>
      <c r="R38" s="138"/>
      <c r="S38" s="138"/>
      <c r="T38" s="138"/>
      <c r="U38" s="150"/>
      <c r="V38" s="138"/>
      <c r="W38" s="138"/>
      <c r="X38" s="152"/>
      <c r="Y38" s="143"/>
      <c r="Z38" s="144"/>
      <c r="AA38" s="144"/>
      <c r="AB38" s="153"/>
      <c r="AC38" s="154"/>
      <c r="AD38" s="154"/>
      <c r="AE38" s="154"/>
      <c r="AF38" s="146">
        <f>SUM(AH5:AH35)</f>
        <v>1</v>
      </c>
      <c r="AG38" s="154"/>
      <c r="AH38" s="154"/>
      <c r="AI38" s="148"/>
      <c r="AJ38" s="148"/>
      <c r="AK38" s="155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7" t="s">
        <v>71</v>
      </c>
      <c r="B39" s="138">
        <f t="shared" ref="B39:I39" si="20">MAX(B5:B35)</f>
        <v>12.1</v>
      </c>
      <c r="C39" s="138">
        <f t="shared" si="20"/>
        <v>12.6</v>
      </c>
      <c r="D39" s="138">
        <f t="shared" si="20"/>
        <v>12.6</v>
      </c>
      <c r="E39" s="138">
        <f t="shared" si="20"/>
        <v>12.6</v>
      </c>
      <c r="F39" s="138">
        <f t="shared" si="20"/>
        <v>10.3</v>
      </c>
      <c r="G39" s="138">
        <f t="shared" si="20"/>
        <v>11.4</v>
      </c>
      <c r="H39" s="138">
        <f t="shared" si="20"/>
        <v>10.3</v>
      </c>
      <c r="I39" s="138">
        <f t="shared" si="20"/>
        <v>10.3</v>
      </c>
      <c r="J39" s="139"/>
      <c r="K39" s="138">
        <f>MAX(K5:K35)</f>
        <v>0</v>
      </c>
      <c r="L39" s="3"/>
      <c r="M39" s="140"/>
      <c r="N39" s="156">
        <f>MAX(N5:N35)</f>
        <v>10.6</v>
      </c>
      <c r="O39" s="138"/>
      <c r="P39" s="142"/>
      <c r="Q39" s="140"/>
      <c r="R39" s="138">
        <f>MAX(R5:R35)</f>
        <v>11.4</v>
      </c>
      <c r="S39" s="138"/>
      <c r="T39" s="138"/>
      <c r="U39" s="138"/>
      <c r="V39" s="138"/>
      <c r="W39" s="138"/>
      <c r="X39" s="143"/>
      <c r="Y39" s="143"/>
      <c r="Z39" s="144"/>
      <c r="AA39" s="144"/>
      <c r="AB39" s="157"/>
      <c r="AC39" s="144"/>
      <c r="AD39" s="144"/>
      <c r="AE39" s="144"/>
      <c r="AF39" s="144"/>
      <c r="AG39" s="144"/>
      <c r="AH39" s="144"/>
      <c r="AI39" s="146"/>
      <c r="AJ39" s="146"/>
      <c r="AK39" s="149"/>
      <c r="AL39" s="220" t="s">
        <v>70</v>
      </c>
      <c r="AM39" s="220"/>
      <c r="AN39" s="220"/>
      <c r="AO39" s="220"/>
    </row>
    <row r="40" spans="1:41" s="28" customFormat="1" ht="14.1" customHeight="1" x14ac:dyDescent="0.2">
      <c r="A40" s="158" t="s">
        <v>73</v>
      </c>
      <c r="B40" s="159">
        <f t="shared" ref="B40:I40" si="21">MIN(B5:B35)</f>
        <v>-0.2</v>
      </c>
      <c r="C40" s="159">
        <f t="shared" si="21"/>
        <v>1.9</v>
      </c>
      <c r="D40" s="159">
        <f t="shared" si="21"/>
        <v>2.2999999999999998</v>
      </c>
      <c r="E40" s="159">
        <f t="shared" si="21"/>
        <v>2.2999999999999998</v>
      </c>
      <c r="F40" s="159">
        <f t="shared" si="21"/>
        <v>-3</v>
      </c>
      <c r="G40" s="159">
        <f t="shared" si="21"/>
        <v>-3.9</v>
      </c>
      <c r="H40" s="159">
        <f t="shared" si="21"/>
        <v>-3.9</v>
      </c>
      <c r="I40" s="159">
        <f t="shared" si="21"/>
        <v>-3.9</v>
      </c>
      <c r="J40" s="160"/>
      <c r="K40" s="159">
        <f>MIN(K5:K35)</f>
        <v>0</v>
      </c>
      <c r="L40" s="3"/>
      <c r="M40" s="161"/>
      <c r="N40" s="162"/>
      <c r="O40" s="163"/>
      <c r="P40" s="164"/>
      <c r="Q40" s="165"/>
      <c r="R40" s="159"/>
      <c r="S40" s="159"/>
      <c r="T40" s="159"/>
      <c r="U40" s="163"/>
      <c r="V40" s="159"/>
      <c r="W40" s="159"/>
      <c r="X40" s="166"/>
      <c r="Y40" s="167"/>
      <c r="Z40" s="168"/>
      <c r="AA40" s="168"/>
      <c r="AB40" s="169"/>
      <c r="AC40" s="170"/>
      <c r="AD40" s="170"/>
      <c r="AE40" s="170"/>
      <c r="AF40" s="170"/>
      <c r="AG40" s="170"/>
      <c r="AH40" s="170"/>
      <c r="AI40" s="171"/>
      <c r="AJ40" s="171"/>
      <c r="AK40" s="172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8"/>
      <c r="B41" s="159"/>
      <c r="C41" s="159"/>
      <c r="D41" s="159"/>
      <c r="E41" s="159"/>
      <c r="F41" s="159"/>
      <c r="G41" s="159"/>
      <c r="H41" s="159"/>
      <c r="I41" s="159"/>
      <c r="J41" s="160"/>
      <c r="K41" s="159"/>
      <c r="L41" s="3"/>
      <c r="M41" s="161"/>
      <c r="N41" s="173"/>
      <c r="O41" s="163"/>
      <c r="P41" s="164"/>
      <c r="Q41" s="165"/>
      <c r="R41" s="159"/>
      <c r="S41" s="159"/>
      <c r="T41" s="159"/>
      <c r="U41" s="163"/>
      <c r="V41" s="159"/>
      <c r="W41" s="159"/>
      <c r="X41" s="166"/>
      <c r="Y41" s="167"/>
      <c r="Z41" s="168"/>
      <c r="AA41" s="168"/>
      <c r="AB41" s="169"/>
      <c r="AC41" s="170"/>
      <c r="AD41" s="170"/>
      <c r="AE41" s="170"/>
      <c r="AF41" s="170"/>
      <c r="AG41" s="170"/>
      <c r="AH41" s="170"/>
      <c r="AI41" s="171"/>
      <c r="AJ41" s="171"/>
      <c r="AK41" s="172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21" t="s">
        <v>75</v>
      </c>
      <c r="B42" s="221"/>
      <c r="C42" s="174">
        <f>D38</f>
        <v>7.4870967741935486</v>
      </c>
      <c r="D42" s="174"/>
      <c r="E42" s="175"/>
      <c r="F42"/>
      <c r="G42" s="222" t="s">
        <v>76</v>
      </c>
      <c r="H42" s="222"/>
      <c r="I42" s="222"/>
      <c r="J42" s="222"/>
      <c r="K42" s="222"/>
      <c r="L42" s="222"/>
      <c r="M42" s="222"/>
      <c r="N42" s="222"/>
      <c r="O42" s="176"/>
      <c r="P42" s="177"/>
      <c r="Q42" s="223">
        <f>C42-AM42</f>
        <v>0.48709677419354858</v>
      </c>
      <c r="R42" s="223"/>
      <c r="S42" s="194"/>
      <c r="T42" s="194"/>
      <c r="U42" s="178"/>
      <c r="V42" s="179"/>
      <c r="W42" s="179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80" t="s">
        <v>77</v>
      </c>
      <c r="AM42" s="181">
        <v>7</v>
      </c>
      <c r="AN42" s="178"/>
      <c r="AO42" s="178"/>
    </row>
    <row r="43" spans="1:41" ht="36.6" customHeight="1" x14ac:dyDescent="0.2">
      <c r="A43" s="222" t="s">
        <v>78</v>
      </c>
      <c r="B43" s="222"/>
      <c r="C43" s="174">
        <f>I38</f>
        <v>2.0161290322580636</v>
      </c>
      <c r="D43" s="190"/>
      <c r="G43" s="222" t="s">
        <v>76</v>
      </c>
      <c r="H43" s="222"/>
      <c r="I43" s="222"/>
      <c r="J43" s="222"/>
      <c r="K43" s="222"/>
      <c r="L43" s="222"/>
      <c r="M43" s="222"/>
      <c r="N43" s="222"/>
      <c r="O43" s="176"/>
      <c r="P43" s="177"/>
      <c r="Q43" s="224">
        <f>C43-AM43</f>
        <v>0.81612903225806366</v>
      </c>
      <c r="R43" s="224"/>
      <c r="S43" s="194"/>
      <c r="T43" s="194"/>
      <c r="AL43" s="180" t="s">
        <v>79</v>
      </c>
      <c r="AM43" s="181">
        <v>1.2</v>
      </c>
    </row>
    <row r="44" spans="1:41" ht="36.6" customHeight="1" x14ac:dyDescent="0.2">
      <c r="A44" s="230" t="s">
        <v>80</v>
      </c>
      <c r="B44" s="230"/>
      <c r="C44" s="184">
        <f>AM10</f>
        <v>127.59999999999998</v>
      </c>
      <c r="D44" s="190"/>
      <c r="G44" s="230" t="s">
        <v>100</v>
      </c>
      <c r="H44" s="230"/>
      <c r="I44" s="230"/>
      <c r="J44" s="230"/>
      <c r="K44" s="230"/>
      <c r="L44" s="230"/>
      <c r="M44" s="230"/>
      <c r="N44" s="230"/>
      <c r="O44" s="185"/>
      <c r="P44" s="186"/>
      <c r="Q44" s="231">
        <f>(AM10/(AM44*(W37/A35)))</f>
        <v>1.5949999999999998</v>
      </c>
      <c r="R44" s="231"/>
      <c r="S44" s="195"/>
      <c r="T44" s="195"/>
      <c r="X44" s="225" t="s">
        <v>99</v>
      </c>
      <c r="Y44" s="226"/>
      <c r="Z44" s="226"/>
      <c r="AA44" s="226"/>
      <c r="AB44" s="226"/>
      <c r="AC44" s="226"/>
      <c r="AD44" s="226"/>
      <c r="AE44" s="200"/>
      <c r="AF44" s="227">
        <f>AM10/AM44</f>
        <v>1.5949999999999998</v>
      </c>
      <c r="AG44" s="228"/>
      <c r="AH44" s="228"/>
      <c r="AI44" s="228"/>
      <c r="AJ44" s="228"/>
      <c r="AK44" s="229"/>
      <c r="AL44" s="182" t="s">
        <v>81</v>
      </c>
      <c r="AM44" s="183">
        <v>80</v>
      </c>
    </row>
    <row r="45" spans="1:41" ht="30.75" customHeight="1" x14ac:dyDescent="0.2">
      <c r="A45" s="206" t="s">
        <v>82</v>
      </c>
      <c r="B45" s="206"/>
      <c r="C45" s="198">
        <f>(C42+C43)/2</f>
        <v>4.7516129032258059</v>
      </c>
      <c r="D45" s="191"/>
      <c r="G45" s="206" t="s">
        <v>76</v>
      </c>
      <c r="H45" s="206"/>
      <c r="I45" s="206"/>
      <c r="J45" s="206"/>
      <c r="K45" s="206"/>
      <c r="L45" s="206"/>
      <c r="M45" s="206"/>
      <c r="N45" s="206"/>
      <c r="O45" s="187"/>
      <c r="P45" s="188"/>
      <c r="Q45" s="207">
        <f>C45-AM45</f>
        <v>0.65161290322580623</v>
      </c>
      <c r="R45" s="207"/>
      <c r="S45" s="196"/>
      <c r="T45" s="196"/>
      <c r="AL45" s="189" t="s">
        <v>83</v>
      </c>
      <c r="AM45" s="198">
        <f>(AM42+AM43)/2</f>
        <v>4.0999999999999996</v>
      </c>
    </row>
  </sheetData>
  <sheetProtection selectLockedCells="1" selectUnlockedCells="1"/>
  <mergeCells count="32">
    <mergeCell ref="X44:AD44"/>
    <mergeCell ref="AF44:AK44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2021-01-01T17:26:27Z</dcterms:modified>
</cp:coreProperties>
</file>