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5631DE5-96B4-4206-8099-880EF49214C1}" xr6:coauthVersionLast="45" xr6:coauthVersionMax="45" xr10:uidLastSave="{00000000-0000-0000-0000-000000000000}"/>
  <bookViews>
    <workbookView xWindow="-120" yWindow="-120" windowWidth="29040" windowHeight="1584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Q44" i="1" l="1"/>
  <c r="AG44" i="1"/>
  <c r="C44" i="1"/>
  <c r="AN11" i="1"/>
  <c r="C45" i="1"/>
  <c r="Q45" i="1" s="1"/>
</calcChain>
</file>

<file path=xl/sharedStrings.xml><?xml version="1.0" encoding="utf-8"?>
<sst xmlns="http://schemas.openxmlformats.org/spreadsheetml/2006/main" count="123" uniqueCount="103">
  <si>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</si>
  <si>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</si>
  <si>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</si>
  <si>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</si>
  <si>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</si>
  <si>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</si>
  <si>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</si>
  <si>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</si>
  <si>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</si>
  <si>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</si>
  <si>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</si>
  <si>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</si>
  <si>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</si>
  <si>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</si>
  <si>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</si>
  <si>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</si>
  <si>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</si>
  <si>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</si>
  <si>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</si>
  <si>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</si>
  <si>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</si>
  <si>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</si>
  <si>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</si>
  <si>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</si>
  <si>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</si>
  <si>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</si>
  <si>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</si>
  <si>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</si>
  <si>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</si>
  <si>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</si>
  <si>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</si>
  <si>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</si>
  <si>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</si>
  <si>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</si>
  <si>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</si>
  <si>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</si>
  <si>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</si>
  <si>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</si>
  <si>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</si>
  <si>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</si>
  <si>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</si>
  <si>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</si>
  <si>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</si>
  <si>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</si>
  <si>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</si>
  <si>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</si>
  <si>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</si>
  <si>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</si>
  <si>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</si>
  <si>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</si>
  <si>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</si>
  <si>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</si>
  <si>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</si>
  <si>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</si>
  <si>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</si>
  <si>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</si>
  <si>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</si>
  <si>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</si>
  <si>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</si>
  <si>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</si>
  <si>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</si>
  <si>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</si>
  <si>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</si>
  <si>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</si>
  <si>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</si>
  <si>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</si>
  <si>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</si>
  <si>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</si>
  <si>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</si>
  <si>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</si>
  <si>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</si>
  <si>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</si>
  <si>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</si>
  <si>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</si>
  <si>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</si>
  <si>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</si>
  <si>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</si>
  <si>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</si>
  <si>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</si>
  <si>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</si>
  <si>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</si>
  <si>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</si>
  <si>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</si>
  <si>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</si>
  <si>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</si>
  <si>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</si>
  <si>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</si>
  <si>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</si>
  <si>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</si>
  <si>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</si>
  <si>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</si>
  <si>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</si>
  <si>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</si>
  <si>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</si>
  <si>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</si>
  <si>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</si>
  <si>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</si>
  <si>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</si>
  <si>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</si>
  <si>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</si>
  <si>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SEPTEMBER 2020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</si>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</sst>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3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49" fontId="0" fillId="8" borderId="9" xfId="0" applyNumberForma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5" activePane="bottomLeft" state="frozen"/>
      <selection pane="bottomLeft" activeCell="AT34" sqref="AT34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30" width="0" hidden="1" customWidth="1"/>
    <col min="31" max="31" width="2.7109375" customWidth="1"/>
    <col min="32" max="32" width="9.140625" hidden="1" customWidth="1"/>
    <col min="33" max="33" width="2.7109375" customWidth="1"/>
    <col min="34" max="35" width="9.140625" hidden="1" customWidth="1"/>
    <col min="36" max="38" width="2.7109375" customWidth="1"/>
    <col min="39" max="39" width="15.85546875" customWidth="1"/>
    <col min="40" max="40" width="10" customWidth="1"/>
    <col min="41" max="41" width="5.28515625" customWidth="1"/>
    <col min="42" max="42" width="12.28515625" customWidth="1"/>
  </cols>
  <sheetData>
    <row r="1" spans="1:42" s="7" customFormat="1" ht="14.1" customHeight="1" x14ac:dyDescent="0.2">
      <c r="A1" s="210" t="s">
        <v>98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6"/>
      <c r="AM1" s="211" t="s">
        <v>99</v>
      </c>
      <c r="AN1" s="211"/>
      <c r="AO1" s="211"/>
      <c r="AP1" s="211"/>
    </row>
    <row r="2" spans="1:42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2" t="s">
        <v>1</v>
      </c>
      <c r="N2" s="212"/>
      <c r="O2" s="212"/>
      <c r="P2" s="212"/>
      <c r="Q2" s="212"/>
      <c r="R2" s="212"/>
      <c r="S2" s="10"/>
      <c r="T2" s="10"/>
      <c r="U2" s="13"/>
      <c r="V2" s="10"/>
      <c r="W2" s="10"/>
      <c r="X2" s="14" t="s">
        <v>2</v>
      </c>
      <c r="Y2" s="213" t="s">
        <v>3</v>
      </c>
      <c r="Z2" s="213"/>
      <c r="AA2" s="213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4" t="s">
        <v>5</v>
      </c>
      <c r="N3" s="214"/>
      <c r="O3" s="214"/>
      <c r="P3" s="214"/>
      <c r="Q3" s="214"/>
      <c r="R3" s="214"/>
      <c r="S3" s="214"/>
      <c r="T3" s="214"/>
      <c r="U3" s="214"/>
      <c r="V3" s="23"/>
      <c r="W3" s="197"/>
      <c r="X3" s="24" t="s">
        <v>6</v>
      </c>
      <c r="Y3" s="25"/>
      <c r="Z3" s="26" t="s">
        <v>7</v>
      </c>
      <c r="AA3" s="27"/>
      <c r="AB3" s="215" t="s">
        <v>8</v>
      </c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6" t="s">
        <v>100</v>
      </c>
      <c r="AN3" s="216"/>
      <c r="AO3" s="216"/>
      <c r="AP3" s="216"/>
    </row>
    <row r="4" spans="1:42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17" t="s">
        <v>17</v>
      </c>
      <c r="N4" s="217"/>
      <c r="O4" s="32"/>
      <c r="P4" s="33" t="s">
        <v>18</v>
      </c>
      <c r="Q4" s="218" t="s">
        <v>19</v>
      </c>
      <c r="R4" s="218"/>
      <c r="S4" s="32" t="s">
        <v>92</v>
      </c>
      <c r="T4" s="32" t="s">
        <v>91</v>
      </c>
      <c r="U4" s="32" t="s">
        <v>89</v>
      </c>
      <c r="V4" s="30" t="s">
        <v>90</v>
      </c>
      <c r="W4" s="30" t="s">
        <v>95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19" t="s">
        <v>32</v>
      </c>
      <c r="AN4" s="219"/>
      <c r="AO4"/>
      <c r="AP4" s="43" t="s">
        <v>33</v>
      </c>
    </row>
    <row r="5" spans="1:42" s="17" customFormat="1" ht="14.1" customHeight="1" x14ac:dyDescent="0.2">
      <c r="A5" s="18">
        <v>1</v>
      </c>
      <c r="B5" s="44">
        <v>13.3</v>
      </c>
      <c r="C5" s="44">
        <v>20.9</v>
      </c>
      <c r="D5" s="44">
        <f>IF(OR(B5="",C5=""),"",MAX(B5,C5))</f>
        <v>20.9</v>
      </c>
      <c r="E5" s="44">
        <f>IF(B5="","",MAX(B5,C5))</f>
        <v>20.9</v>
      </c>
      <c r="F5" s="44">
        <v>3.7</v>
      </c>
      <c r="G5" s="44">
        <v>13.2</v>
      </c>
      <c r="H5" s="44">
        <f>IF(F5="","",MIN(F5,G5))</f>
        <v>3.7</v>
      </c>
      <c r="I5" s="44">
        <f>IF(OR(F5="",G5=""),"",MIN(F5,G5))</f>
        <v>3.7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>
        <v>0</v>
      </c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26.9</v>
      </c>
      <c r="AO5" s="59"/>
      <c r="AP5" s="60">
        <v>15</v>
      </c>
    </row>
    <row r="6" spans="1:42" s="17" customFormat="1" ht="12.75" customHeight="1" x14ac:dyDescent="0.2">
      <c r="A6" s="61">
        <v>2</v>
      </c>
      <c r="B6" s="62">
        <v>14.4</v>
      </c>
      <c r="C6" s="62">
        <v>16.2</v>
      </c>
      <c r="D6" s="44">
        <f t="shared" ref="D6:D34" si="10">IF(OR(B6="",C6=""),"",MAX(B6,C6))</f>
        <v>16.2</v>
      </c>
      <c r="E6" s="44">
        <f t="shared" ref="E6:E34" si="11">IF(B6="","",MAX(B6,C6))</f>
        <v>16.2</v>
      </c>
      <c r="F6" s="62">
        <v>7.3</v>
      </c>
      <c r="G6" s="62">
        <v>12.9</v>
      </c>
      <c r="H6" s="44">
        <f t="shared" ref="H6:H34" si="12">IF(F6="","",MIN(F6,G6))</f>
        <v>7.3</v>
      </c>
      <c r="I6" s="44">
        <f t="shared" ref="I6:I34" si="13">IF(OR(F6="",G6=""),"",MIN(F6,G6))</f>
        <v>7.3</v>
      </c>
      <c r="J6" s="45">
        <f t="shared" si="0"/>
        <v>0</v>
      </c>
      <c r="K6" s="46"/>
      <c r="L6" s="3">
        <f t="shared" si="1"/>
        <v>0</v>
      </c>
      <c r="M6" s="205"/>
      <c r="N6" s="204">
        <v>6.4</v>
      </c>
      <c r="O6" s="44">
        <f t="shared" si="2"/>
        <v>1</v>
      </c>
      <c r="P6" s="48">
        <f t="shared" si="3"/>
        <v>9.4</v>
      </c>
      <c r="Q6" s="206"/>
      <c r="R6" s="204">
        <v>3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1</v>
      </c>
      <c r="V6" s="50">
        <f t="shared" ref="V6:V34" si="16">IF(SUM(N6,R6)&gt;0,1,0)</f>
        <v>1</v>
      </c>
      <c r="W6" s="50">
        <f t="shared" ref="W6:W34" si="17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-0.1</v>
      </c>
      <c r="AO6" s="59"/>
      <c r="AP6" s="60">
        <v>28</v>
      </c>
    </row>
    <row r="7" spans="1:42" s="17" customFormat="1" ht="14.1" customHeight="1" x14ac:dyDescent="0.2">
      <c r="A7" s="18">
        <v>3</v>
      </c>
      <c r="B7" s="73">
        <v>17.3</v>
      </c>
      <c r="C7" s="73">
        <v>21.8</v>
      </c>
      <c r="D7" s="44">
        <f t="shared" si="10"/>
        <v>21.8</v>
      </c>
      <c r="E7" s="44">
        <f t="shared" si="11"/>
        <v>21.8</v>
      </c>
      <c r="F7" s="74">
        <v>15.8</v>
      </c>
      <c r="G7" s="74">
        <v>12.3</v>
      </c>
      <c r="H7" s="44">
        <f t="shared" si="12"/>
        <v>12.3</v>
      </c>
      <c r="I7" s="44">
        <f t="shared" si="13"/>
        <v>12.3</v>
      </c>
      <c r="J7" s="45">
        <f t="shared" si="0"/>
        <v>0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4"/>
        <v>0</v>
      </c>
      <c r="T7" s="44">
        <f t="shared" si="15"/>
        <v>0</v>
      </c>
      <c r="U7" s="50">
        <f t="shared" si="4"/>
        <v>0</v>
      </c>
      <c r="V7" s="50">
        <f t="shared" si="16"/>
        <v>0</v>
      </c>
      <c r="W7" s="50">
        <f t="shared" si="17"/>
        <v>1</v>
      </c>
      <c r="X7" s="78">
        <v>0</v>
      </c>
      <c r="Y7" s="78">
        <v>1</v>
      </c>
      <c r="Z7" s="79"/>
      <c r="AA7" s="79">
        <v>2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12.3</v>
      </c>
      <c r="AO7" s="59"/>
      <c r="AP7" s="60">
        <v>24</v>
      </c>
    </row>
    <row r="8" spans="1:42" s="17" customFormat="1" ht="12.75" customHeight="1" x14ac:dyDescent="0.2">
      <c r="A8" s="61">
        <v>4</v>
      </c>
      <c r="B8" s="62">
        <v>14.4</v>
      </c>
      <c r="C8" s="62">
        <v>16.399999999999999</v>
      </c>
      <c r="D8" s="44">
        <f t="shared" si="10"/>
        <v>16.399999999999999</v>
      </c>
      <c r="E8" s="44">
        <f t="shared" si="11"/>
        <v>16.399999999999999</v>
      </c>
      <c r="F8" s="62">
        <v>11.3</v>
      </c>
      <c r="G8" s="62">
        <v>10.8</v>
      </c>
      <c r="H8" s="44">
        <f t="shared" si="12"/>
        <v>10.8</v>
      </c>
      <c r="I8" s="44">
        <f t="shared" si="13"/>
        <v>10.8</v>
      </c>
      <c r="J8" s="45">
        <f t="shared" si="0"/>
        <v>0</v>
      </c>
      <c r="K8" s="46"/>
      <c r="L8" s="3">
        <f t="shared" si="1"/>
        <v>0</v>
      </c>
      <c r="M8" s="85"/>
      <c r="N8" s="64">
        <v>0</v>
      </c>
      <c r="O8" s="44">
        <f t="shared" si="2"/>
        <v>0</v>
      </c>
      <c r="P8" s="48">
        <f t="shared" si="3"/>
        <v>0</v>
      </c>
      <c r="Q8" s="65"/>
      <c r="R8" s="64">
        <v>0</v>
      </c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0</v>
      </c>
      <c r="W8" s="50">
        <f t="shared" si="17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6">
        <f>I39</f>
        <v>15.9</v>
      </c>
      <c r="AO8" s="196"/>
      <c r="AP8" s="60">
        <v>8</v>
      </c>
    </row>
    <row r="9" spans="1:42" s="17" customFormat="1" ht="12.75" customHeight="1" x14ac:dyDescent="0.2">
      <c r="A9" s="18">
        <v>5</v>
      </c>
      <c r="B9" s="73">
        <v>14.1</v>
      </c>
      <c r="C9" s="73">
        <v>17.8</v>
      </c>
      <c r="D9" s="44">
        <f t="shared" si="10"/>
        <v>17.8</v>
      </c>
      <c r="E9" s="44">
        <f t="shared" si="11"/>
        <v>17.8</v>
      </c>
      <c r="F9" s="74">
        <v>6.8</v>
      </c>
      <c r="G9" s="74">
        <v>10.9</v>
      </c>
      <c r="H9" s="44">
        <f t="shared" si="12"/>
        <v>6.8</v>
      </c>
      <c r="I9" s="44">
        <f t="shared" si="13"/>
        <v>6.8</v>
      </c>
      <c r="J9" s="45">
        <f t="shared" si="0"/>
        <v>0</v>
      </c>
      <c r="K9" s="46"/>
      <c r="L9" s="3">
        <f t="shared" si="1"/>
        <v>0</v>
      </c>
      <c r="M9" s="91"/>
      <c r="N9" s="73" t="s">
        <v>101</v>
      </c>
      <c r="O9" s="44">
        <f t="shared" si="2"/>
        <v>0</v>
      </c>
      <c r="P9" s="48">
        <f t="shared" si="3"/>
        <v>0</v>
      </c>
      <c r="Q9" s="77"/>
      <c r="R9" s="74">
        <v>0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0</v>
      </c>
      <c r="W9" s="50">
        <f t="shared" si="17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" customHeight="1" x14ac:dyDescent="0.2">
      <c r="A10" s="61">
        <v>6</v>
      </c>
      <c r="B10" s="62">
        <v>15.6</v>
      </c>
      <c r="C10" s="62">
        <v>20.2</v>
      </c>
      <c r="D10" s="44">
        <f t="shared" si="10"/>
        <v>20.2</v>
      </c>
      <c r="E10" s="44">
        <f t="shared" si="11"/>
        <v>20.2</v>
      </c>
      <c r="F10" s="62">
        <v>9.6</v>
      </c>
      <c r="G10" s="62">
        <v>13.7</v>
      </c>
      <c r="H10" s="44">
        <f t="shared" si="12"/>
        <v>9.6</v>
      </c>
      <c r="I10" s="44">
        <f t="shared" si="13"/>
        <v>9.6</v>
      </c>
      <c r="J10" s="45">
        <f t="shared" si="0"/>
        <v>0</v>
      </c>
      <c r="K10" s="46"/>
      <c r="L10" s="3">
        <f t="shared" si="1"/>
        <v>0</v>
      </c>
      <c r="M10" s="49"/>
      <c r="N10" s="62">
        <v>2.4</v>
      </c>
      <c r="O10" s="44">
        <f t="shared" si="2"/>
        <v>1</v>
      </c>
      <c r="P10" s="48">
        <f t="shared" si="3"/>
        <v>2.6</v>
      </c>
      <c r="Q10" s="92" t="s">
        <v>102</v>
      </c>
      <c r="R10" s="62">
        <v>0.2</v>
      </c>
      <c r="S10" s="44">
        <f t="shared" si="14"/>
        <v>0</v>
      </c>
      <c r="T10" s="44">
        <f t="shared" si="15"/>
        <v>0</v>
      </c>
      <c r="U10" s="50">
        <f t="shared" si="4"/>
        <v>1</v>
      </c>
      <c r="V10" s="50">
        <f t="shared" si="16"/>
        <v>1</v>
      </c>
      <c r="W10" s="50">
        <f t="shared" si="17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26.6</v>
      </c>
      <c r="AO10" s="1" t="s">
        <v>39</v>
      </c>
      <c r="AP10" s="60"/>
    </row>
    <row r="11" spans="1:42" s="17" customFormat="1" ht="14.1" customHeight="1" x14ac:dyDescent="0.2">
      <c r="A11" s="90">
        <v>7</v>
      </c>
      <c r="B11" s="73">
        <v>13.7</v>
      </c>
      <c r="C11" s="73">
        <v>20.3</v>
      </c>
      <c r="D11" s="44">
        <f t="shared" si="10"/>
        <v>20.3</v>
      </c>
      <c r="E11" s="44">
        <f t="shared" si="11"/>
        <v>20.3</v>
      </c>
      <c r="F11" s="74">
        <v>9.3000000000000007</v>
      </c>
      <c r="G11" s="74">
        <v>13.2</v>
      </c>
      <c r="H11" s="44">
        <f t="shared" si="12"/>
        <v>9.3000000000000007</v>
      </c>
      <c r="I11" s="44">
        <f t="shared" si="13"/>
        <v>9.3000000000000007</v>
      </c>
      <c r="J11" s="45">
        <f t="shared" si="0"/>
        <v>0</v>
      </c>
      <c r="K11" s="46"/>
      <c r="L11" s="3">
        <f t="shared" si="1"/>
        <v>0</v>
      </c>
      <c r="M11" s="91"/>
      <c r="N11" s="73" t="s">
        <v>101</v>
      </c>
      <c r="O11" s="44">
        <f t="shared" si="2"/>
        <v>0</v>
      </c>
      <c r="P11" s="48">
        <f t="shared" si="3"/>
        <v>0</v>
      </c>
      <c r="Q11" s="92"/>
      <c r="R11" s="74" t="s">
        <v>101</v>
      </c>
      <c r="S11" s="44">
        <f t="shared" si="14"/>
        <v>0</v>
      </c>
      <c r="T11" s="44">
        <f t="shared" si="15"/>
        <v>0</v>
      </c>
      <c r="U11" s="50">
        <f t="shared" si="4"/>
        <v>0</v>
      </c>
      <c r="V11" s="50">
        <f t="shared" si="16"/>
        <v>0</v>
      </c>
      <c r="W11" s="50">
        <f t="shared" si="17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1.0472440944881891</v>
      </c>
      <c r="AO11" s="28" t="s">
        <v>41</v>
      </c>
      <c r="AP11" s="60"/>
    </row>
    <row r="12" spans="1:42" s="17" customFormat="1" ht="14.1" customHeight="1" x14ac:dyDescent="0.2">
      <c r="A12" s="61">
        <v>8</v>
      </c>
      <c r="B12" s="62">
        <v>19.100000000000001</v>
      </c>
      <c r="C12" s="62">
        <v>23.4</v>
      </c>
      <c r="D12" s="44">
        <f t="shared" si="10"/>
        <v>23.4</v>
      </c>
      <c r="E12" s="44">
        <f t="shared" si="11"/>
        <v>23.4</v>
      </c>
      <c r="F12" s="204">
        <v>15.9</v>
      </c>
      <c r="G12" s="62">
        <v>16.7</v>
      </c>
      <c r="H12" s="44">
        <f t="shared" si="12"/>
        <v>15.9</v>
      </c>
      <c r="I12" s="44">
        <f t="shared" si="13"/>
        <v>15.9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0</v>
      </c>
      <c r="P12" s="48">
        <f t="shared" si="3"/>
        <v>0</v>
      </c>
      <c r="Q12" s="92"/>
      <c r="R12" s="62" t="s">
        <v>101</v>
      </c>
      <c r="S12" s="44">
        <f t="shared" si="14"/>
        <v>0</v>
      </c>
      <c r="T12" s="44">
        <f t="shared" si="15"/>
        <v>0</v>
      </c>
      <c r="U12" s="50">
        <f t="shared" si="4"/>
        <v>0</v>
      </c>
      <c r="V12" s="50">
        <f t="shared" si="16"/>
        <v>0</v>
      </c>
      <c r="W12" s="50">
        <f t="shared" si="17"/>
        <v>1</v>
      </c>
      <c r="X12" s="66">
        <v>0</v>
      </c>
      <c r="Y12" s="66">
        <v>1</v>
      </c>
      <c r="Z12" s="67"/>
      <c r="AA12" s="67">
        <v>0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9.4</v>
      </c>
      <c r="AO12" t="s">
        <v>39</v>
      </c>
      <c r="AP12" s="60">
        <v>2</v>
      </c>
    </row>
    <row r="13" spans="1:42" s="17" customFormat="1" ht="14.1" customHeight="1" x14ac:dyDescent="0.2">
      <c r="A13" s="18">
        <v>9</v>
      </c>
      <c r="B13" s="73">
        <v>17.600000000000001</v>
      </c>
      <c r="C13" s="87">
        <v>20.8</v>
      </c>
      <c r="D13" s="44">
        <f t="shared" si="10"/>
        <v>20.8</v>
      </c>
      <c r="E13" s="44">
        <f t="shared" si="11"/>
        <v>20.8</v>
      </c>
      <c r="F13" s="88">
        <v>15.6</v>
      </c>
      <c r="G13" s="74">
        <v>9.6</v>
      </c>
      <c r="H13" s="44">
        <f t="shared" si="12"/>
        <v>9.6</v>
      </c>
      <c r="I13" s="44">
        <f t="shared" si="13"/>
        <v>9.6</v>
      </c>
      <c r="J13" s="45">
        <f t="shared" si="0"/>
        <v>0</v>
      </c>
      <c r="K13" s="46"/>
      <c r="L13" s="3">
        <f t="shared" si="1"/>
        <v>0</v>
      </c>
      <c r="M13" s="91"/>
      <c r="N13" s="76">
        <v>0.2</v>
      </c>
      <c r="O13" s="44">
        <f t="shared" si="2"/>
        <v>1</v>
      </c>
      <c r="P13" s="48">
        <f t="shared" si="3"/>
        <v>0.2</v>
      </c>
      <c r="Q13" s="92"/>
      <c r="R13" s="74">
        <v>0</v>
      </c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1</v>
      </c>
      <c r="W13" s="50">
        <f t="shared" si="17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20" t="s">
        <v>43</v>
      </c>
      <c r="AN13" s="220"/>
      <c r="AO13" s="220"/>
      <c r="AP13" s="220"/>
    </row>
    <row r="14" spans="1:42" s="17" customFormat="1" ht="14.1" customHeight="1" x14ac:dyDescent="0.2">
      <c r="A14" s="61">
        <v>10</v>
      </c>
      <c r="B14" s="62">
        <v>11.3</v>
      </c>
      <c r="C14" s="62">
        <v>16.399999999999999</v>
      </c>
      <c r="D14" s="44">
        <f t="shared" si="10"/>
        <v>16.399999999999999</v>
      </c>
      <c r="E14" s="44">
        <f t="shared" si="11"/>
        <v>16.399999999999999</v>
      </c>
      <c r="F14" s="62">
        <v>5.8</v>
      </c>
      <c r="G14" s="62">
        <v>11.1</v>
      </c>
      <c r="H14" s="44">
        <f t="shared" si="12"/>
        <v>5.8</v>
      </c>
      <c r="I14" s="44">
        <f t="shared" si="13"/>
        <v>5.8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1</v>
      </c>
      <c r="AO14" s="98"/>
      <c r="AP14" s="99"/>
    </row>
    <row r="15" spans="1:42" s="17" customFormat="1" ht="14.1" customHeight="1" x14ac:dyDescent="0.2">
      <c r="A15" s="18">
        <v>11</v>
      </c>
      <c r="B15" s="73">
        <v>14.2</v>
      </c>
      <c r="C15" s="73">
        <v>18.100000000000001</v>
      </c>
      <c r="D15" s="44">
        <f t="shared" si="10"/>
        <v>18.100000000000001</v>
      </c>
      <c r="E15" s="44">
        <f t="shared" si="11"/>
        <v>18.100000000000001</v>
      </c>
      <c r="F15" s="74">
        <v>8.1999999999999993</v>
      </c>
      <c r="G15" s="74">
        <v>13.2</v>
      </c>
      <c r="H15" s="44">
        <f t="shared" si="12"/>
        <v>8.1999999999999993</v>
      </c>
      <c r="I15" s="44">
        <f t="shared" si="13"/>
        <v>8.1999999999999993</v>
      </c>
      <c r="J15" s="45">
        <f t="shared" si="0"/>
        <v>0</v>
      </c>
      <c r="K15" s="46"/>
      <c r="L15" s="3">
        <f t="shared" si="1"/>
        <v>0</v>
      </c>
      <c r="M15" s="86"/>
      <c r="N15" s="87">
        <v>0</v>
      </c>
      <c r="O15" s="44">
        <f t="shared" si="2"/>
        <v>0</v>
      </c>
      <c r="P15" s="48">
        <f t="shared" si="3"/>
        <v>0</v>
      </c>
      <c r="Q15" s="95"/>
      <c r="R15" s="88" t="s">
        <v>101</v>
      </c>
      <c r="S15" s="44">
        <f t="shared" si="14"/>
        <v>0</v>
      </c>
      <c r="T15" s="44">
        <f t="shared" si="15"/>
        <v>0</v>
      </c>
      <c r="U15" s="50">
        <f t="shared" si="4"/>
        <v>0</v>
      </c>
      <c r="V15" s="50">
        <f t="shared" si="16"/>
        <v>0</v>
      </c>
      <c r="W15" s="50">
        <f t="shared" si="17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" customHeight="1" x14ac:dyDescent="0.2">
      <c r="A16" s="61">
        <v>12</v>
      </c>
      <c r="B16" s="62">
        <v>15.3</v>
      </c>
      <c r="C16" s="62">
        <v>20.100000000000001</v>
      </c>
      <c r="D16" s="44">
        <f t="shared" si="10"/>
        <v>20.100000000000001</v>
      </c>
      <c r="E16" s="44">
        <f t="shared" si="11"/>
        <v>20.100000000000001</v>
      </c>
      <c r="F16" s="62">
        <v>9.8000000000000007</v>
      </c>
      <c r="G16" s="62">
        <v>13.2</v>
      </c>
      <c r="H16" s="44">
        <f t="shared" si="12"/>
        <v>9.8000000000000007</v>
      </c>
      <c r="I16" s="44">
        <f t="shared" si="13"/>
        <v>9.8000000000000007</v>
      </c>
      <c r="J16" s="45">
        <f t="shared" si="0"/>
        <v>0</v>
      </c>
      <c r="K16" s="46"/>
      <c r="L16" s="3">
        <f t="shared" si="1"/>
        <v>0</v>
      </c>
      <c r="M16" s="49"/>
      <c r="N16" s="62">
        <v>0</v>
      </c>
      <c r="O16" s="44">
        <f t="shared" si="2"/>
        <v>0</v>
      </c>
      <c r="P16" s="48">
        <f t="shared" si="3"/>
        <v>0</v>
      </c>
      <c r="Q16" s="95"/>
      <c r="R16" s="64">
        <v>0</v>
      </c>
      <c r="S16" s="44">
        <f t="shared" si="14"/>
        <v>0</v>
      </c>
      <c r="T16" s="44">
        <f t="shared" si="15"/>
        <v>0</v>
      </c>
      <c r="U16" s="50">
        <f t="shared" si="4"/>
        <v>0</v>
      </c>
      <c r="V16" s="50">
        <f t="shared" si="16"/>
        <v>0</v>
      </c>
      <c r="W16" s="50">
        <f t="shared" si="17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12</v>
      </c>
      <c r="AO16" s="100"/>
      <c r="AP16" s="99"/>
    </row>
    <row r="17" spans="1:43" s="17" customFormat="1" ht="14.1" customHeight="1" x14ac:dyDescent="0.2">
      <c r="A17" s="18">
        <v>13</v>
      </c>
      <c r="B17" s="73">
        <v>18.600000000000001</v>
      </c>
      <c r="C17" s="87">
        <v>23.3</v>
      </c>
      <c r="D17" s="44">
        <f t="shared" si="10"/>
        <v>23.3</v>
      </c>
      <c r="E17" s="44">
        <f t="shared" si="11"/>
        <v>23.3</v>
      </c>
      <c r="F17" s="88">
        <v>12.7</v>
      </c>
      <c r="G17" s="74">
        <v>14.6</v>
      </c>
      <c r="H17" s="44">
        <f t="shared" si="12"/>
        <v>12.7</v>
      </c>
      <c r="I17" s="44">
        <f t="shared" si="13"/>
        <v>12.7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0</v>
      </c>
      <c r="W17" s="50">
        <f t="shared" si="17"/>
        <v>1</v>
      </c>
      <c r="X17" s="78">
        <v>0</v>
      </c>
      <c r="Y17" s="78">
        <v>0</v>
      </c>
      <c r="Z17" s="79"/>
      <c r="AA17" s="79">
        <v>0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8</v>
      </c>
      <c r="AQ17" s="96"/>
    </row>
    <row r="18" spans="1:43" s="17" customFormat="1" ht="14.1" customHeight="1" x14ac:dyDescent="0.2">
      <c r="A18" s="61">
        <v>14</v>
      </c>
      <c r="B18" s="62">
        <v>14.6</v>
      </c>
      <c r="C18" s="62">
        <v>25.7</v>
      </c>
      <c r="D18" s="44">
        <f t="shared" si="10"/>
        <v>25.7</v>
      </c>
      <c r="E18" s="44">
        <f t="shared" si="11"/>
        <v>25.7</v>
      </c>
      <c r="F18" s="62">
        <v>7.9</v>
      </c>
      <c r="G18" s="64">
        <v>13</v>
      </c>
      <c r="H18" s="44">
        <f t="shared" si="12"/>
        <v>7.9</v>
      </c>
      <c r="I18" s="44">
        <f t="shared" si="13"/>
        <v>7.9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1</v>
      </c>
      <c r="P18" s="48">
        <f t="shared" si="3"/>
        <v>0.2</v>
      </c>
      <c r="Q18" s="92" t="s">
        <v>102</v>
      </c>
      <c r="R18" s="62">
        <v>0.2</v>
      </c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1</v>
      </c>
      <c r="W18" s="50">
        <f t="shared" si="17"/>
        <v>1</v>
      </c>
      <c r="X18" s="66">
        <v>0</v>
      </c>
      <c r="Y18" s="66">
        <v>0</v>
      </c>
      <c r="Z18" s="67"/>
      <c r="AA18" s="67">
        <v>0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1</v>
      </c>
      <c r="AL18" s="72">
        <v>0</v>
      </c>
      <c r="AM18" s="17" t="s">
        <v>93</v>
      </c>
      <c r="AN18" s="201">
        <f>SUM(T5:T34)</f>
        <v>0</v>
      </c>
      <c r="AQ18" s="96"/>
    </row>
    <row r="19" spans="1:43" s="17" customFormat="1" ht="14.1" customHeight="1" x14ac:dyDescent="0.2">
      <c r="A19" s="18">
        <v>15</v>
      </c>
      <c r="B19" s="87">
        <v>17.399999999999999</v>
      </c>
      <c r="C19" s="207">
        <v>26.9</v>
      </c>
      <c r="D19" s="44">
        <f t="shared" si="10"/>
        <v>26.9</v>
      </c>
      <c r="E19" s="44">
        <f t="shared" si="11"/>
        <v>26.9</v>
      </c>
      <c r="F19" s="74">
        <v>8.8000000000000007</v>
      </c>
      <c r="G19" s="88">
        <v>16.3</v>
      </c>
      <c r="H19" s="44">
        <f t="shared" si="12"/>
        <v>8.8000000000000007</v>
      </c>
      <c r="I19" s="44">
        <f t="shared" si="13"/>
        <v>8.8000000000000007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4"/>
        <v>0</v>
      </c>
      <c r="T19" s="44">
        <f t="shared" si="15"/>
        <v>0</v>
      </c>
      <c r="U19" s="50">
        <f t="shared" si="4"/>
        <v>0</v>
      </c>
      <c r="V19" s="50">
        <f t="shared" si="16"/>
        <v>0</v>
      </c>
      <c r="W19" s="50">
        <f t="shared" si="17"/>
        <v>1</v>
      </c>
      <c r="X19" s="78">
        <v>0</v>
      </c>
      <c r="Y19" s="78">
        <v>0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94</v>
      </c>
      <c r="AN19" s="201">
        <f>SUM(S5:S34)</f>
        <v>0</v>
      </c>
    </row>
    <row r="20" spans="1:43" s="17" customFormat="1" ht="14.1" customHeight="1" x14ac:dyDescent="0.2">
      <c r="A20" s="61">
        <v>16</v>
      </c>
      <c r="B20" s="64">
        <v>16.3</v>
      </c>
      <c r="C20" s="64">
        <v>22.4</v>
      </c>
      <c r="D20" s="44">
        <f t="shared" si="10"/>
        <v>22.4</v>
      </c>
      <c r="E20" s="44">
        <f t="shared" si="11"/>
        <v>22.4</v>
      </c>
      <c r="F20" s="64">
        <v>10</v>
      </c>
      <c r="G20" s="64">
        <v>14.3</v>
      </c>
      <c r="H20" s="44">
        <f t="shared" si="12"/>
        <v>10</v>
      </c>
      <c r="I20" s="44">
        <f t="shared" si="13"/>
        <v>10</v>
      </c>
      <c r="J20" s="45">
        <f t="shared" si="0"/>
        <v>0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4"/>
        <v>0</v>
      </c>
      <c r="T20" s="44">
        <f t="shared" si="15"/>
        <v>0</v>
      </c>
      <c r="U20" s="50">
        <f t="shared" si="4"/>
        <v>0</v>
      </c>
      <c r="V20" s="50">
        <f t="shared" si="16"/>
        <v>0</v>
      </c>
      <c r="W20" s="50">
        <f t="shared" si="17"/>
        <v>1</v>
      </c>
      <c r="X20" s="66">
        <v>0</v>
      </c>
      <c r="Y20" s="66">
        <v>0</v>
      </c>
      <c r="Z20" s="67"/>
      <c r="AA20" s="67">
        <v>0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21" t="s">
        <v>48</v>
      </c>
      <c r="AN20" s="221"/>
      <c r="AO20" s="221"/>
      <c r="AP20" s="221"/>
    </row>
    <row r="21" spans="1:43" s="17" customFormat="1" ht="14.1" customHeight="1" x14ac:dyDescent="0.2">
      <c r="A21" s="18">
        <v>17</v>
      </c>
      <c r="B21" s="87">
        <v>15.2</v>
      </c>
      <c r="C21" s="73">
        <v>20.7</v>
      </c>
      <c r="D21" s="44">
        <f t="shared" si="10"/>
        <v>20.7</v>
      </c>
      <c r="E21" s="44">
        <f t="shared" si="11"/>
        <v>20.7</v>
      </c>
      <c r="F21" s="88">
        <v>10.1</v>
      </c>
      <c r="G21" s="88">
        <v>11.2</v>
      </c>
      <c r="H21" s="44">
        <f t="shared" si="12"/>
        <v>10.1</v>
      </c>
      <c r="I21" s="44">
        <f t="shared" si="13"/>
        <v>10.1</v>
      </c>
      <c r="J21" s="45">
        <f t="shared" si="0"/>
        <v>0</v>
      </c>
      <c r="K21" s="46"/>
      <c r="L21" s="3">
        <f t="shared" si="1"/>
        <v>0</v>
      </c>
      <c r="M21" s="47"/>
      <c r="N21" s="73">
        <v>0</v>
      </c>
      <c r="O21" s="44">
        <f t="shared" si="2"/>
        <v>0</v>
      </c>
      <c r="P21" s="48">
        <f t="shared" si="3"/>
        <v>0</v>
      </c>
      <c r="Q21" s="92"/>
      <c r="R21" s="74">
        <v>0</v>
      </c>
      <c r="S21" s="44">
        <f t="shared" si="14"/>
        <v>0</v>
      </c>
      <c r="T21" s="44">
        <f t="shared" si="15"/>
        <v>0</v>
      </c>
      <c r="U21" s="50">
        <f t="shared" si="4"/>
        <v>0</v>
      </c>
      <c r="V21" s="50">
        <f t="shared" si="16"/>
        <v>0</v>
      </c>
      <c r="W21" s="50">
        <f t="shared" si="17"/>
        <v>1</v>
      </c>
      <c r="X21" s="78">
        <v>0</v>
      </c>
      <c r="Y21" s="78">
        <v>0</v>
      </c>
      <c r="Z21" s="79"/>
      <c r="AA21" s="79">
        <v>0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22" t="s">
        <v>49</v>
      </c>
      <c r="AN21" s="222"/>
      <c r="AO21" s="222"/>
      <c r="AP21" s="222"/>
    </row>
    <row r="22" spans="1:43" s="17" customFormat="1" ht="14.1" customHeight="1" x14ac:dyDescent="0.2">
      <c r="A22" s="61">
        <v>18</v>
      </c>
      <c r="B22" s="62">
        <v>11.7</v>
      </c>
      <c r="C22" s="62">
        <v>19.600000000000001</v>
      </c>
      <c r="D22" s="44">
        <f t="shared" si="10"/>
        <v>19.600000000000001</v>
      </c>
      <c r="E22" s="44">
        <f t="shared" si="11"/>
        <v>19.600000000000001</v>
      </c>
      <c r="F22" s="62">
        <v>5.4</v>
      </c>
      <c r="G22" s="64">
        <v>10.8</v>
      </c>
      <c r="H22" s="44">
        <f t="shared" si="12"/>
        <v>5.4</v>
      </c>
      <c r="I22" s="44">
        <f t="shared" si="13"/>
        <v>5.4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4"/>
        <v>0</v>
      </c>
      <c r="T22" s="44">
        <f t="shared" si="15"/>
        <v>0</v>
      </c>
      <c r="U22" s="50">
        <f t="shared" si="4"/>
        <v>0</v>
      </c>
      <c r="V22" s="50">
        <f t="shared" si="16"/>
        <v>0</v>
      </c>
      <c r="W22" s="50">
        <f t="shared" si="17"/>
        <v>1</v>
      </c>
      <c r="X22" s="66">
        <v>0</v>
      </c>
      <c r="Y22" s="66">
        <v>0</v>
      </c>
      <c r="Z22" s="67"/>
      <c r="AA22" s="67">
        <v>0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" customHeight="1" x14ac:dyDescent="0.2">
      <c r="A23" s="18">
        <v>19</v>
      </c>
      <c r="B23" s="87">
        <v>14.6</v>
      </c>
      <c r="C23" s="73">
        <v>20.3</v>
      </c>
      <c r="D23" s="44">
        <f t="shared" si="10"/>
        <v>20.3</v>
      </c>
      <c r="E23" s="44">
        <f t="shared" si="11"/>
        <v>20.3</v>
      </c>
      <c r="F23" s="74">
        <v>8.1999999999999993</v>
      </c>
      <c r="G23" s="74">
        <v>11.2</v>
      </c>
      <c r="H23" s="44">
        <f t="shared" si="12"/>
        <v>8.1999999999999993</v>
      </c>
      <c r="I23" s="44">
        <f t="shared" si="13"/>
        <v>8.1999999999999993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0</v>
      </c>
      <c r="W23" s="50">
        <f t="shared" si="17"/>
        <v>1</v>
      </c>
      <c r="X23" s="66">
        <v>0</v>
      </c>
      <c r="Y23" s="78">
        <v>0</v>
      </c>
      <c r="Z23" s="79"/>
      <c r="AA23" s="79">
        <v>0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" customHeight="1" x14ac:dyDescent="0.2">
      <c r="A24" s="61">
        <v>20</v>
      </c>
      <c r="B24" s="64">
        <v>14.9</v>
      </c>
      <c r="C24" s="64">
        <v>20.6</v>
      </c>
      <c r="D24" s="44">
        <f t="shared" si="10"/>
        <v>20.6</v>
      </c>
      <c r="E24" s="44">
        <f t="shared" si="11"/>
        <v>20.6</v>
      </c>
      <c r="F24" s="62">
        <v>10.8</v>
      </c>
      <c r="G24" s="64">
        <v>10.8</v>
      </c>
      <c r="H24" s="44">
        <f t="shared" si="12"/>
        <v>10.8</v>
      </c>
      <c r="I24" s="44">
        <f t="shared" si="13"/>
        <v>10.8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0</v>
      </c>
      <c r="W24" s="50">
        <f t="shared" si="17"/>
        <v>1</v>
      </c>
      <c r="X24" s="66">
        <v>0</v>
      </c>
      <c r="Y24" s="66">
        <v>0</v>
      </c>
      <c r="Z24" s="67"/>
      <c r="AA24" s="67">
        <v>0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22" t="s">
        <v>52</v>
      </c>
      <c r="AN24" s="222"/>
      <c r="AO24" s="222"/>
      <c r="AP24" s="222"/>
    </row>
    <row r="25" spans="1:43" s="17" customFormat="1" ht="14.1" customHeight="1" x14ac:dyDescent="0.2">
      <c r="A25" s="18">
        <v>21</v>
      </c>
      <c r="B25" s="87">
        <v>12.6</v>
      </c>
      <c r="C25" s="73">
        <v>23.6</v>
      </c>
      <c r="D25" s="44">
        <f t="shared" si="10"/>
        <v>23.6</v>
      </c>
      <c r="E25" s="44">
        <f t="shared" si="11"/>
        <v>23.6</v>
      </c>
      <c r="F25" s="88">
        <v>6.8</v>
      </c>
      <c r="G25" s="88">
        <v>12.4</v>
      </c>
      <c r="H25" s="44">
        <f t="shared" si="12"/>
        <v>6.8</v>
      </c>
      <c r="I25" s="44">
        <f t="shared" si="13"/>
        <v>6.8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113">
        <f t="shared" si="2"/>
        <v>1</v>
      </c>
      <c r="P25" s="114">
        <f t="shared" si="3"/>
        <v>0.2</v>
      </c>
      <c r="Q25" s="92" t="s">
        <v>102</v>
      </c>
      <c r="R25" s="74">
        <v>0.2</v>
      </c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1</v>
      </c>
      <c r="W25" s="50">
        <f t="shared" si="17"/>
        <v>1</v>
      </c>
      <c r="X25" s="66">
        <v>0</v>
      </c>
      <c r="Y25" s="78">
        <v>0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" customHeight="1" x14ac:dyDescent="0.2">
      <c r="A26" s="61">
        <v>22</v>
      </c>
      <c r="B26" s="64">
        <v>16.2</v>
      </c>
      <c r="C26" s="64">
        <v>21.9</v>
      </c>
      <c r="D26" s="44">
        <f t="shared" si="10"/>
        <v>21.9</v>
      </c>
      <c r="E26" s="44">
        <f t="shared" si="11"/>
        <v>21.9</v>
      </c>
      <c r="F26" s="62">
        <v>8.4</v>
      </c>
      <c r="G26" s="64">
        <v>15.2</v>
      </c>
      <c r="H26" s="44">
        <f t="shared" si="12"/>
        <v>8.4</v>
      </c>
      <c r="I26" s="44">
        <f t="shared" si="13"/>
        <v>8.4</v>
      </c>
      <c r="J26" s="45">
        <f t="shared" si="0"/>
        <v>0</v>
      </c>
      <c r="K26" s="75"/>
      <c r="L26" s="3">
        <f t="shared" si="1"/>
        <v>0</v>
      </c>
      <c r="M26" s="49"/>
      <c r="N26" s="62" t="s">
        <v>101</v>
      </c>
      <c r="O26" s="44">
        <f t="shared" si="2"/>
        <v>1</v>
      </c>
      <c r="P26" s="48">
        <f t="shared" si="3"/>
        <v>2.6</v>
      </c>
      <c r="Q26" s="92"/>
      <c r="R26" s="62">
        <v>2.6</v>
      </c>
      <c r="S26" s="44">
        <f t="shared" si="14"/>
        <v>0</v>
      </c>
      <c r="T26" s="44">
        <f t="shared" si="15"/>
        <v>0</v>
      </c>
      <c r="U26" s="50">
        <f>IF(SUM(O26,R26)&gt;0.9,1,0)</f>
        <v>1</v>
      </c>
      <c r="V26" s="50">
        <f t="shared" si="16"/>
        <v>1</v>
      </c>
      <c r="W26" s="50">
        <f t="shared" si="17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" customHeight="1" x14ac:dyDescent="0.2">
      <c r="A27" s="18">
        <v>23</v>
      </c>
      <c r="B27" s="73">
        <v>15.3</v>
      </c>
      <c r="C27" s="73">
        <v>14.3</v>
      </c>
      <c r="D27" s="44">
        <f t="shared" si="10"/>
        <v>15.3</v>
      </c>
      <c r="E27" s="44">
        <f t="shared" si="11"/>
        <v>15.3</v>
      </c>
      <c r="F27" s="74">
        <v>13</v>
      </c>
      <c r="G27" s="88">
        <v>8.1</v>
      </c>
      <c r="H27" s="44">
        <f t="shared" si="12"/>
        <v>8.1</v>
      </c>
      <c r="I27" s="44">
        <f t="shared" si="13"/>
        <v>8.1</v>
      </c>
      <c r="J27" s="45">
        <f t="shared" si="0"/>
        <v>0</v>
      </c>
      <c r="K27" s="46"/>
      <c r="L27" s="3">
        <f t="shared" si="1"/>
        <v>0</v>
      </c>
      <c r="M27" s="91"/>
      <c r="N27" s="76">
        <v>1.4</v>
      </c>
      <c r="O27" s="44">
        <f t="shared" si="2"/>
        <v>1</v>
      </c>
      <c r="P27" s="48">
        <f t="shared" si="3"/>
        <v>3</v>
      </c>
      <c r="Q27" s="92"/>
      <c r="R27" s="74">
        <v>1.6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1</v>
      </c>
      <c r="V27" s="50">
        <f t="shared" si="16"/>
        <v>1</v>
      </c>
      <c r="W27" s="50">
        <f t="shared" si="17"/>
        <v>1</v>
      </c>
      <c r="X27" s="66">
        <v>0</v>
      </c>
      <c r="Y27" s="78">
        <v>1</v>
      </c>
      <c r="Z27" s="79"/>
      <c r="AA27" s="79">
        <v>2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" customHeight="1" x14ac:dyDescent="0.2">
      <c r="A28" s="61">
        <v>24</v>
      </c>
      <c r="B28" s="64">
        <v>9.9</v>
      </c>
      <c r="C28" s="204">
        <v>12.3</v>
      </c>
      <c r="D28" s="44">
        <f t="shared" si="10"/>
        <v>12.3</v>
      </c>
      <c r="E28" s="44">
        <f t="shared" si="11"/>
        <v>12.3</v>
      </c>
      <c r="F28" s="64">
        <v>5.0999999999999996</v>
      </c>
      <c r="G28" s="64">
        <v>6.1</v>
      </c>
      <c r="H28" s="44">
        <f t="shared" si="12"/>
        <v>5.0999999999999996</v>
      </c>
      <c r="I28" s="44">
        <f t="shared" si="13"/>
        <v>5.0999999999999996</v>
      </c>
      <c r="J28" s="45">
        <f t="shared" si="0"/>
        <v>0</v>
      </c>
      <c r="K28" s="46"/>
      <c r="L28" s="3">
        <f t="shared" si="1"/>
        <v>0</v>
      </c>
      <c r="M28" s="49"/>
      <c r="N28" s="62">
        <v>1.2</v>
      </c>
      <c r="O28" s="44">
        <f t="shared" si="2"/>
        <v>1</v>
      </c>
      <c r="P28" s="48">
        <f t="shared" si="3"/>
        <v>1.2</v>
      </c>
      <c r="Q28" s="92"/>
      <c r="R28" s="62">
        <v>0</v>
      </c>
      <c r="S28" s="44">
        <f t="shared" si="14"/>
        <v>0</v>
      </c>
      <c r="T28" s="44">
        <f t="shared" si="15"/>
        <v>0</v>
      </c>
      <c r="U28" s="50">
        <f t="shared" si="18"/>
        <v>1</v>
      </c>
      <c r="V28" s="50">
        <f t="shared" si="16"/>
        <v>1</v>
      </c>
      <c r="W28" s="50">
        <f t="shared" si="17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" customHeight="1" x14ac:dyDescent="0.2">
      <c r="A29" s="18">
        <v>25</v>
      </c>
      <c r="B29" s="87">
        <v>10.9</v>
      </c>
      <c r="C29" s="73">
        <v>14.3</v>
      </c>
      <c r="D29" s="44">
        <f t="shared" si="10"/>
        <v>14.3</v>
      </c>
      <c r="E29" s="44">
        <f t="shared" si="11"/>
        <v>14.3</v>
      </c>
      <c r="F29" s="74">
        <v>5</v>
      </c>
      <c r="G29" s="120">
        <v>8.6999999999999993</v>
      </c>
      <c r="H29" s="44">
        <f t="shared" si="12"/>
        <v>5</v>
      </c>
      <c r="I29" s="44">
        <f t="shared" si="13"/>
        <v>5</v>
      </c>
      <c r="J29" s="45">
        <f t="shared" si="0"/>
        <v>0</v>
      </c>
      <c r="K29" s="46"/>
      <c r="L29" s="3">
        <f t="shared" si="1"/>
        <v>0</v>
      </c>
      <c r="M29" s="91"/>
      <c r="N29" s="76" t="s">
        <v>101</v>
      </c>
      <c r="O29" s="44">
        <f t="shared" si="2"/>
        <v>1</v>
      </c>
      <c r="P29" s="48">
        <f t="shared" si="3"/>
        <v>2.2000000000000002</v>
      </c>
      <c r="Q29" s="92"/>
      <c r="R29" s="74">
        <v>2.2000000000000002</v>
      </c>
      <c r="S29" s="44">
        <f t="shared" si="14"/>
        <v>0</v>
      </c>
      <c r="T29" s="44">
        <f t="shared" si="15"/>
        <v>0</v>
      </c>
      <c r="U29" s="50">
        <f t="shared" si="18"/>
        <v>1</v>
      </c>
      <c r="V29" s="50">
        <f t="shared" si="16"/>
        <v>1</v>
      </c>
      <c r="W29" s="50">
        <f t="shared" si="17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" customHeight="1" x14ac:dyDescent="0.2">
      <c r="A30" s="61">
        <v>26</v>
      </c>
      <c r="B30" s="121">
        <v>9.6</v>
      </c>
      <c r="C30" s="62">
        <v>13.4</v>
      </c>
      <c r="D30" s="44">
        <f t="shared" si="10"/>
        <v>13.4</v>
      </c>
      <c r="E30" s="44">
        <f t="shared" si="11"/>
        <v>13.4</v>
      </c>
      <c r="F30" s="62">
        <v>3</v>
      </c>
      <c r="G30" s="64">
        <v>9.6</v>
      </c>
      <c r="H30" s="44">
        <f t="shared" si="12"/>
        <v>3</v>
      </c>
      <c r="I30" s="44">
        <f t="shared" si="13"/>
        <v>3</v>
      </c>
      <c r="J30" s="45">
        <f t="shared" si="0"/>
        <v>0</v>
      </c>
      <c r="K30" s="46"/>
      <c r="L30" s="3">
        <f t="shared" si="1"/>
        <v>0</v>
      </c>
      <c r="M30" s="85"/>
      <c r="N30" s="122">
        <v>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4"/>
        <v>0</v>
      </c>
      <c r="T30" s="44">
        <f t="shared" si="15"/>
        <v>0</v>
      </c>
      <c r="U30" s="50">
        <f t="shared" si="18"/>
        <v>0</v>
      </c>
      <c r="V30" s="50">
        <f t="shared" si="16"/>
        <v>0</v>
      </c>
      <c r="W30" s="50">
        <f t="shared" si="17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" customHeight="1" x14ac:dyDescent="0.2">
      <c r="A31" s="18">
        <v>27</v>
      </c>
      <c r="B31" s="73">
        <v>10.4</v>
      </c>
      <c r="C31" s="73">
        <v>16.8</v>
      </c>
      <c r="D31" s="44">
        <f t="shared" si="10"/>
        <v>16.8</v>
      </c>
      <c r="E31" s="44">
        <f t="shared" si="11"/>
        <v>16.8</v>
      </c>
      <c r="F31" s="74">
        <v>3.9</v>
      </c>
      <c r="G31" s="88">
        <v>5.3</v>
      </c>
      <c r="H31" s="44">
        <f t="shared" si="12"/>
        <v>3.9</v>
      </c>
      <c r="I31" s="44">
        <f t="shared" si="13"/>
        <v>3.9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4"/>
        <v>0</v>
      </c>
      <c r="T31" s="44">
        <f t="shared" si="15"/>
        <v>0</v>
      </c>
      <c r="U31" s="50">
        <f t="shared" si="18"/>
        <v>0</v>
      </c>
      <c r="V31" s="50">
        <f t="shared" si="16"/>
        <v>0</v>
      </c>
      <c r="W31" s="50">
        <f t="shared" si="17"/>
        <v>1</v>
      </c>
      <c r="X31" s="78">
        <v>0</v>
      </c>
      <c r="Y31" s="78">
        <v>1</v>
      </c>
      <c r="Z31" s="79"/>
      <c r="AA31" s="79">
        <v>0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22" t="s">
        <v>59</v>
      </c>
      <c r="AN31" s="222"/>
      <c r="AO31" s="222"/>
      <c r="AP31" s="222"/>
    </row>
    <row r="32" spans="1:43" s="17" customFormat="1" ht="14.1" customHeight="1" x14ac:dyDescent="0.2">
      <c r="A32" s="61">
        <v>28</v>
      </c>
      <c r="B32" s="64">
        <v>6.9</v>
      </c>
      <c r="C32" s="62">
        <v>17</v>
      </c>
      <c r="D32" s="44">
        <f t="shared" si="10"/>
        <v>17</v>
      </c>
      <c r="E32" s="44">
        <f t="shared" si="11"/>
        <v>17</v>
      </c>
      <c r="F32" s="204">
        <v>-0.1</v>
      </c>
      <c r="G32" s="64">
        <v>6.9</v>
      </c>
      <c r="H32" s="44">
        <f t="shared" si="12"/>
        <v>-0.1</v>
      </c>
      <c r="I32" s="44">
        <f t="shared" si="13"/>
        <v>-0.1</v>
      </c>
      <c r="J32" s="45">
        <f t="shared" si="0"/>
        <v>1</v>
      </c>
      <c r="K32" s="46"/>
      <c r="L32" s="3">
        <f t="shared" si="1"/>
        <v>0</v>
      </c>
      <c r="M32" s="49"/>
      <c r="N32" s="62">
        <v>1</v>
      </c>
      <c r="O32" s="44">
        <f t="shared" si="2"/>
        <v>1</v>
      </c>
      <c r="P32" s="48">
        <f t="shared" si="3"/>
        <v>1.2</v>
      </c>
      <c r="Q32" s="77" t="s">
        <v>102</v>
      </c>
      <c r="R32" s="62">
        <v>0.2</v>
      </c>
      <c r="S32" s="44">
        <f t="shared" si="14"/>
        <v>0</v>
      </c>
      <c r="T32" s="44">
        <f t="shared" si="15"/>
        <v>0</v>
      </c>
      <c r="U32" s="50">
        <f t="shared" si="18"/>
        <v>1</v>
      </c>
      <c r="V32" s="50">
        <f t="shared" si="16"/>
        <v>1</v>
      </c>
      <c r="W32" s="50">
        <f t="shared" si="17"/>
        <v>1</v>
      </c>
      <c r="X32" s="66">
        <v>0</v>
      </c>
      <c r="Y32" s="66">
        <v>0</v>
      </c>
      <c r="Z32" s="67"/>
      <c r="AA32" s="67">
        <v>0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" customHeight="1" x14ac:dyDescent="0.2">
      <c r="A33" s="29">
        <v>29</v>
      </c>
      <c r="B33" s="123">
        <v>13.3</v>
      </c>
      <c r="C33" s="124">
        <v>18.399999999999999</v>
      </c>
      <c r="D33" s="44">
        <f t="shared" si="10"/>
        <v>18.399999999999999</v>
      </c>
      <c r="E33" s="44">
        <f t="shared" si="11"/>
        <v>18.399999999999999</v>
      </c>
      <c r="F33" s="123">
        <v>5.9</v>
      </c>
      <c r="G33" s="123">
        <v>8.1999999999999993</v>
      </c>
      <c r="H33" s="44">
        <f t="shared" si="12"/>
        <v>5.9</v>
      </c>
      <c r="I33" s="44">
        <f t="shared" si="13"/>
        <v>5.9</v>
      </c>
      <c r="J33" s="45">
        <f t="shared" si="0"/>
        <v>0</v>
      </c>
      <c r="K33" s="46"/>
      <c r="L33" s="3">
        <f t="shared" si="1"/>
        <v>0</v>
      </c>
      <c r="M33" s="92"/>
      <c r="N33" s="124">
        <v>0</v>
      </c>
      <c r="O33" s="44">
        <f t="shared" si="2"/>
        <v>1</v>
      </c>
      <c r="P33" s="48">
        <f t="shared" si="3"/>
        <v>0.4</v>
      </c>
      <c r="Q33" s="92"/>
      <c r="R33" s="124">
        <v>0.4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1</v>
      </c>
      <c r="W33" s="50">
        <f t="shared" si="17"/>
        <v>1</v>
      </c>
      <c r="X33" s="125">
        <v>0</v>
      </c>
      <c r="Y33" s="125">
        <v>1</v>
      </c>
      <c r="Z33" s="126"/>
      <c r="AA33" s="126">
        <v>0</v>
      </c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0</v>
      </c>
      <c r="AH33" s="57">
        <f t="shared" si="8"/>
        <v>0</v>
      </c>
      <c r="AI33" s="55">
        <f t="shared" si="9"/>
        <v>0</v>
      </c>
      <c r="AJ33" s="128">
        <v>0</v>
      </c>
      <c r="AK33" s="128">
        <v>0</v>
      </c>
      <c r="AL33" s="129">
        <v>0</v>
      </c>
      <c r="AM33" s="222" t="s">
        <v>61</v>
      </c>
      <c r="AN33" s="222"/>
      <c r="AO33" s="222"/>
      <c r="AP33" s="222"/>
    </row>
    <row r="34" spans="1:42" s="17" customFormat="1" ht="14.1" customHeight="1" x14ac:dyDescent="0.2">
      <c r="A34" s="29">
        <v>30</v>
      </c>
      <c r="B34" s="123">
        <v>11.6</v>
      </c>
      <c r="C34" s="124">
        <v>14.1</v>
      </c>
      <c r="D34" s="44">
        <f t="shared" si="10"/>
        <v>14.1</v>
      </c>
      <c r="E34" s="44">
        <f t="shared" si="11"/>
        <v>14.1</v>
      </c>
      <c r="F34" s="124">
        <v>6.6</v>
      </c>
      <c r="G34" s="124">
        <v>11.2</v>
      </c>
      <c r="H34" s="44">
        <f t="shared" si="12"/>
        <v>6.6</v>
      </c>
      <c r="I34" s="44">
        <f t="shared" si="13"/>
        <v>6.6</v>
      </c>
      <c r="J34" s="45">
        <f t="shared" si="0"/>
        <v>0</v>
      </c>
      <c r="K34" s="46"/>
      <c r="L34" s="3">
        <f t="shared" si="1"/>
        <v>0</v>
      </c>
      <c r="M34" s="92"/>
      <c r="N34" s="124">
        <v>3.2</v>
      </c>
      <c r="O34" s="44">
        <f t="shared" si="2"/>
        <v>1</v>
      </c>
      <c r="P34" s="48">
        <f t="shared" si="3"/>
        <v>3.4000000000000004</v>
      </c>
      <c r="Q34" s="77"/>
      <c r="R34" s="124">
        <v>0.2</v>
      </c>
      <c r="S34" s="44">
        <f t="shared" si="14"/>
        <v>0</v>
      </c>
      <c r="T34" s="44">
        <f t="shared" si="15"/>
        <v>0</v>
      </c>
      <c r="U34" s="50">
        <f t="shared" si="18"/>
        <v>1</v>
      </c>
      <c r="V34" s="50">
        <f t="shared" si="16"/>
        <v>1</v>
      </c>
      <c r="W34" s="50">
        <f t="shared" si="17"/>
        <v>1</v>
      </c>
      <c r="X34" s="125">
        <v>0</v>
      </c>
      <c r="Y34" s="125">
        <v>1</v>
      </c>
      <c r="Z34" s="126"/>
      <c r="AA34" s="126">
        <v>0</v>
      </c>
      <c r="AB34" s="127">
        <v>0</v>
      </c>
      <c r="AC34" s="54">
        <f t="shared" si="5"/>
        <v>0</v>
      </c>
      <c r="AD34" s="54">
        <f t="shared" si="6"/>
        <v>0</v>
      </c>
      <c r="AE34" s="128">
        <v>0</v>
      </c>
      <c r="AF34" s="69">
        <f t="shared" si="7"/>
        <v>0</v>
      </c>
      <c r="AG34" s="133">
        <v>0</v>
      </c>
      <c r="AH34" s="57">
        <f t="shared" si="8"/>
        <v>0</v>
      </c>
      <c r="AI34" s="55">
        <f t="shared" si="9"/>
        <v>0</v>
      </c>
      <c r="AJ34" s="128">
        <v>0</v>
      </c>
      <c r="AK34" s="128">
        <v>0</v>
      </c>
      <c r="AL34" s="129">
        <v>0</v>
      </c>
      <c r="AM34" s="130" t="s">
        <v>62</v>
      </c>
      <c r="AN34" s="131"/>
      <c r="AO34" s="131"/>
      <c r="AP34" s="132"/>
    </row>
    <row r="35" spans="1:42" s="17" customFormat="1" ht="14.1" customHeight="1" x14ac:dyDescent="0.2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22" t="s">
        <v>63</v>
      </c>
      <c r="AN35" s="222"/>
      <c r="AO35" s="222"/>
      <c r="AP35" s="222"/>
    </row>
    <row r="36" spans="1:42" s="28" customFormat="1" ht="14.1" customHeight="1" x14ac:dyDescent="0.2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65</v>
      </c>
      <c r="Y36" s="125" t="s">
        <v>66</v>
      </c>
      <c r="Z36" s="126" t="s">
        <v>66</v>
      </c>
      <c r="AA36" s="126" t="s">
        <v>66</v>
      </c>
      <c r="AB36" s="125" t="s">
        <v>66</v>
      </c>
      <c r="AC36" s="139"/>
      <c r="AD36" s="140"/>
      <c r="AE36" s="126" t="s">
        <v>66</v>
      </c>
      <c r="AF36" s="126"/>
      <c r="AG36" s="126" t="s">
        <v>66</v>
      </c>
      <c r="AH36" s="126"/>
      <c r="AI36" s="126"/>
      <c r="AJ36" s="128" t="s">
        <v>66</v>
      </c>
      <c r="AK36" s="128" t="s">
        <v>66</v>
      </c>
      <c r="AL36" s="129" t="s">
        <v>66</v>
      </c>
      <c r="AM36" s="111" t="s">
        <v>64</v>
      </c>
      <c r="AN36" s="112"/>
      <c r="AO36" s="112"/>
      <c r="AP36" s="110"/>
    </row>
    <row r="37" spans="1:42" s="17" customFormat="1" ht="14.1" customHeight="1" x14ac:dyDescent="0.2">
      <c r="A37" s="141" t="s">
        <v>68</v>
      </c>
      <c r="B37" s="142">
        <f t="shared" ref="B37:H37" si="19">SUM(B5:B34)</f>
        <v>420.3</v>
      </c>
      <c r="C37" s="142">
        <f t="shared" si="19"/>
        <v>578</v>
      </c>
      <c r="D37" s="142">
        <f>SUM(D5:D34)</f>
        <v>579</v>
      </c>
      <c r="E37" s="142">
        <f t="shared" si="19"/>
        <v>579</v>
      </c>
      <c r="F37" s="142">
        <f t="shared" si="19"/>
        <v>250.60000000000002</v>
      </c>
      <c r="G37" s="142">
        <f t="shared" si="19"/>
        <v>344.7</v>
      </c>
      <c r="H37" s="142">
        <f t="shared" si="19"/>
        <v>235.70000000000002</v>
      </c>
      <c r="I37" s="142">
        <f>SUM(I5:I34)</f>
        <v>235.70000000000002</v>
      </c>
      <c r="J37" s="143"/>
      <c r="K37" s="142">
        <f>SUM(K5:K34)</f>
        <v>0</v>
      </c>
      <c r="L37" s="3"/>
      <c r="M37" s="144"/>
      <c r="N37" s="145">
        <f>SUM(N5:N34)</f>
        <v>15.8</v>
      </c>
      <c r="O37" s="142"/>
      <c r="P37" s="146"/>
      <c r="Q37" s="144"/>
      <c r="R37" s="142">
        <f>SUM(R5:R34)</f>
        <v>10.799999999999999</v>
      </c>
      <c r="S37" s="142"/>
      <c r="T37" s="142"/>
      <c r="U37" s="142"/>
      <c r="V37" s="142">
        <f>SUM(V5:V34)</f>
        <v>12</v>
      </c>
      <c r="W37" s="142">
        <f>SUM(W5:W34)</f>
        <v>30</v>
      </c>
      <c r="X37" s="147"/>
      <c r="Y37" s="147"/>
      <c r="Z37" s="148"/>
      <c r="AA37" s="148"/>
      <c r="AB37" s="149">
        <f>SUM(AD5:AD34)</f>
        <v>0</v>
      </c>
      <c r="AC37" s="150"/>
      <c r="AD37" s="150"/>
      <c r="AE37" s="151">
        <f>SUM(AE5:AE34)</f>
        <v>0</v>
      </c>
      <c r="AF37" s="151"/>
      <c r="AG37" s="152">
        <f>SUM(AH5:AH34)</f>
        <v>0</v>
      </c>
      <c r="AH37" s="152"/>
      <c r="AI37" s="152"/>
      <c r="AJ37" s="150">
        <f>SUM(AJ5:AJ34)</f>
        <v>0</v>
      </c>
      <c r="AK37" s="150">
        <f>SUM(AK5:AK34)</f>
        <v>1</v>
      </c>
      <c r="AL37" s="153">
        <f>SUM(AL5:AL34)</f>
        <v>0</v>
      </c>
      <c r="AM37" s="108" t="s">
        <v>67</v>
      </c>
      <c r="AN37" s="109"/>
      <c r="AO37" s="109"/>
      <c r="AP37" s="110"/>
    </row>
    <row r="38" spans="1:42" s="28" customFormat="1" ht="14.1" customHeight="1" x14ac:dyDescent="0.2">
      <c r="A38" s="141" t="s">
        <v>70</v>
      </c>
      <c r="B38" s="142">
        <f t="shared" ref="B38:H38" si="20">AVERAGE(B5:B34)</f>
        <v>14.01</v>
      </c>
      <c r="C38" s="142">
        <f t="shared" si="20"/>
        <v>19.266666666666666</v>
      </c>
      <c r="D38" s="142">
        <f>AVERAGE(D5:D34)</f>
        <v>19.3</v>
      </c>
      <c r="E38" s="142">
        <f t="shared" si="20"/>
        <v>19.3</v>
      </c>
      <c r="F38" s="142">
        <f t="shared" si="20"/>
        <v>8.3533333333333335</v>
      </c>
      <c r="G38" s="142">
        <f t="shared" si="20"/>
        <v>11.49</v>
      </c>
      <c r="H38" s="142">
        <f t="shared" si="20"/>
        <v>7.8566666666666674</v>
      </c>
      <c r="I38" s="142">
        <f>AVERAGE(I5:I34)</f>
        <v>7.8566666666666674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0</v>
      </c>
      <c r="AH38" s="158"/>
      <c r="AI38" s="158"/>
      <c r="AJ38" s="152"/>
      <c r="AK38" s="152"/>
      <c r="AL38" s="159"/>
      <c r="AM38" s="111" t="s">
        <v>69</v>
      </c>
      <c r="AN38" s="112"/>
      <c r="AO38" s="112"/>
      <c r="AP38" s="110"/>
    </row>
    <row r="39" spans="1:42" s="17" customFormat="1" ht="14.1" customHeight="1" x14ac:dyDescent="0.2">
      <c r="A39" s="141" t="s">
        <v>72</v>
      </c>
      <c r="B39" s="142">
        <f t="shared" ref="B39:H39" si="21">MAX(B5:B34)</f>
        <v>19.100000000000001</v>
      </c>
      <c r="C39" s="142">
        <f t="shared" si="21"/>
        <v>26.9</v>
      </c>
      <c r="D39" s="142">
        <f>MAX(D5:D34)</f>
        <v>26.9</v>
      </c>
      <c r="E39" s="142">
        <f t="shared" si="21"/>
        <v>26.9</v>
      </c>
      <c r="F39" s="142">
        <f t="shared" si="21"/>
        <v>15.9</v>
      </c>
      <c r="G39" s="142">
        <f t="shared" si="21"/>
        <v>16.7</v>
      </c>
      <c r="H39" s="142">
        <f t="shared" si="21"/>
        <v>15.9</v>
      </c>
      <c r="I39" s="142">
        <f>MAX(I5:I34)</f>
        <v>15.9</v>
      </c>
      <c r="J39" s="143"/>
      <c r="K39" s="142">
        <f>MAX(K5:K34)</f>
        <v>0</v>
      </c>
      <c r="L39" s="3"/>
      <c r="M39" s="144"/>
      <c r="N39" s="160">
        <f>MAX(N5:N34)</f>
        <v>6.4</v>
      </c>
      <c r="O39" s="142"/>
      <c r="P39" s="146"/>
      <c r="Q39" s="144"/>
      <c r="R39" s="142">
        <f>MAX(R5:R34)</f>
        <v>3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22" t="s">
        <v>71</v>
      </c>
      <c r="AN39" s="222"/>
      <c r="AO39" s="222"/>
      <c r="AP39" s="222"/>
    </row>
    <row r="40" spans="1:42" s="28" customFormat="1" ht="14.1" customHeight="1" x14ac:dyDescent="0.2">
      <c r="A40" s="162" t="s">
        <v>74</v>
      </c>
      <c r="B40" s="163">
        <f t="shared" ref="B40:H40" si="22">MIN(B5:B34)</f>
        <v>6.9</v>
      </c>
      <c r="C40" s="163">
        <f t="shared" si="22"/>
        <v>12.3</v>
      </c>
      <c r="D40" s="163">
        <f>MIN(D5:D34)</f>
        <v>12.3</v>
      </c>
      <c r="E40" s="163">
        <f t="shared" si="22"/>
        <v>12.3</v>
      </c>
      <c r="F40" s="163">
        <f t="shared" si="22"/>
        <v>-0.1</v>
      </c>
      <c r="G40" s="163">
        <f t="shared" si="22"/>
        <v>5.3</v>
      </c>
      <c r="H40" s="163">
        <f t="shared" si="22"/>
        <v>-0.1</v>
      </c>
      <c r="I40" s="163">
        <f>MIN(I5:I34)</f>
        <v>-0.1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73</v>
      </c>
      <c r="AN40" s="112"/>
      <c r="AO40" s="112"/>
      <c r="AP40" s="110"/>
    </row>
    <row r="41" spans="1:42" s="28" customFormat="1" ht="14.1" customHeight="1" x14ac:dyDescent="0.2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75</v>
      </c>
      <c r="AN41" s="109"/>
      <c r="AO41" s="109"/>
      <c r="AP41" s="110"/>
    </row>
    <row r="42" spans="1:42" s="1" customFormat="1" ht="36.6" customHeight="1" x14ac:dyDescent="0.2">
      <c r="A42" s="223" t="s">
        <v>76</v>
      </c>
      <c r="B42" s="223"/>
      <c r="C42" s="178">
        <f>D38</f>
        <v>19.3</v>
      </c>
      <c r="D42" s="178"/>
      <c r="E42" s="179"/>
      <c r="F42"/>
      <c r="G42" s="224" t="s">
        <v>77</v>
      </c>
      <c r="H42" s="224"/>
      <c r="I42" s="224"/>
      <c r="J42" s="224"/>
      <c r="K42" s="224"/>
      <c r="L42" s="224"/>
      <c r="M42" s="224"/>
      <c r="N42" s="224"/>
      <c r="O42" s="180"/>
      <c r="P42" s="181"/>
      <c r="Q42" s="225">
        <f>C42-AN42</f>
        <v>1.6999999999999993</v>
      </c>
      <c r="R42" s="225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78</v>
      </c>
      <c r="AN42" s="185">
        <v>17.600000000000001</v>
      </c>
      <c r="AO42" s="182"/>
      <c r="AP42" s="182"/>
    </row>
    <row r="43" spans="1:42" ht="36.6" customHeight="1" x14ac:dyDescent="0.2">
      <c r="A43" s="224" t="s">
        <v>79</v>
      </c>
      <c r="B43" s="224"/>
      <c r="C43" s="178">
        <f>I38</f>
        <v>7.8566666666666674</v>
      </c>
      <c r="D43" s="194"/>
      <c r="G43" s="224" t="s">
        <v>77</v>
      </c>
      <c r="H43" s="224"/>
      <c r="I43" s="224"/>
      <c r="J43" s="224"/>
      <c r="K43" s="224"/>
      <c r="L43" s="224"/>
      <c r="M43" s="224"/>
      <c r="N43" s="224"/>
      <c r="O43" s="180"/>
      <c r="P43" s="181"/>
      <c r="Q43" s="225">
        <f>C43-AN43</f>
        <v>-0.94333333333333336</v>
      </c>
      <c r="R43" s="225"/>
      <c r="S43" s="198"/>
      <c r="T43" s="198"/>
      <c r="AM43" s="184" t="s">
        <v>80</v>
      </c>
      <c r="AN43" s="185">
        <v>8.8000000000000007</v>
      </c>
    </row>
    <row r="44" spans="1:42" ht="36.6" customHeight="1" x14ac:dyDescent="0.2">
      <c r="A44" s="231" t="s">
        <v>81</v>
      </c>
      <c r="B44" s="231"/>
      <c r="C44" s="188">
        <f>AN10</f>
        <v>26.6</v>
      </c>
      <c r="D44" s="194"/>
      <c r="G44" s="231" t="s">
        <v>97</v>
      </c>
      <c r="H44" s="231"/>
      <c r="I44" s="231"/>
      <c r="J44" s="231"/>
      <c r="K44" s="231"/>
      <c r="L44" s="231"/>
      <c r="M44" s="231"/>
      <c r="N44" s="231"/>
      <c r="O44" s="189"/>
      <c r="P44" s="190"/>
      <c r="Q44" s="232">
        <f>(AN10/(AN44*(W37/A34)))</f>
        <v>0.39117647058823529</v>
      </c>
      <c r="R44" s="232"/>
      <c r="S44" s="199"/>
      <c r="T44" s="199"/>
      <c r="X44" s="226" t="s">
        <v>96</v>
      </c>
      <c r="Y44" s="227"/>
      <c r="Z44" s="227"/>
      <c r="AA44" s="227"/>
      <c r="AB44" s="227"/>
      <c r="AC44" s="227"/>
      <c r="AD44" s="227"/>
      <c r="AE44" s="227"/>
      <c r="AF44" s="203"/>
      <c r="AG44" s="228">
        <f>AN10/AN44</f>
        <v>0.39117647058823529</v>
      </c>
      <c r="AH44" s="229"/>
      <c r="AI44" s="229"/>
      <c r="AJ44" s="229"/>
      <c r="AK44" s="229"/>
      <c r="AL44" s="230"/>
      <c r="AM44" s="186" t="s">
        <v>82</v>
      </c>
      <c r="AN44" s="187">
        <v>68</v>
      </c>
    </row>
    <row r="45" spans="1:42" ht="30.75" customHeight="1" x14ac:dyDescent="0.2">
      <c r="A45" s="208" t="s">
        <v>83</v>
      </c>
      <c r="B45" s="208"/>
      <c r="C45" s="202">
        <f>(C42+C43)/2</f>
        <v>13.578333333333333</v>
      </c>
      <c r="D45" s="195"/>
      <c r="G45" s="208" t="s">
        <v>77</v>
      </c>
      <c r="H45" s="208"/>
      <c r="I45" s="208"/>
      <c r="J45" s="208"/>
      <c r="K45" s="208"/>
      <c r="L45" s="208"/>
      <c r="M45" s="208"/>
      <c r="N45" s="208"/>
      <c r="O45" s="191"/>
      <c r="P45" s="192"/>
      <c r="Q45" s="209">
        <f>C45-AN45</f>
        <v>0.37833333333333208</v>
      </c>
      <c r="R45" s="209"/>
      <c r="S45" s="200"/>
      <c r="T45" s="200"/>
      <c r="AM45" s="193" t="s">
        <v>84</v>
      </c>
      <c r="AN45" s="202">
        <f>(AN42+AN43)/2</f>
        <v>13.200000000000001</v>
      </c>
    </row>
  </sheetData>
  <sheetProtection selectLockedCells="1" selectUnlockedCells="1"/>
  <mergeCells count="32">
    <mergeCell ref="X44:AE44"/>
    <mergeCell ref="AG44:AL44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M24:AP24"/>
    <mergeCell ref="AM31:AP31"/>
    <mergeCell ref="AM33:AP33"/>
    <mergeCell ref="AM35:AP35"/>
    <mergeCell ref="AM39:AP39"/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3" operator="lessThan">
      <formula>1</formula>
    </cfRule>
    <cfRule type="cellIs" dxfId="1" priority="2" operator="equal">
      <formula>1</formula>
    </cfRule>
    <cfRule type="cellIs" dxfId="0" priority="1" operator="greater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2020-10-01T09:32:43Z</dcterms:modified>
</cp:coreProperties>
</file>