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<sst xmlns="http://schemas.openxmlformats.org/spreadsheetml/2006/main" count="106" uniqueCount="92">
  <si>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</si>
  <si>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</si>
  <si>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</si>
  <si>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</si>
  <si>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</si>
  <si>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</si>
  <si>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</si>
  <si>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</si>
  <si>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</si>
  <si>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</si>
  <si>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</si>
  <si>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APRIL 2015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</si>
  <si>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</si>
  <si>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</si>
  <si>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</si>
  <si>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</si>
  <si>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</si>
  <si>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</si>
  <si>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</si>
  <si>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</si>
  <si>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</si>
  <si>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</si>
  <si>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</si>
  <si>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</si>
  <si>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</si>
  <si>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</si>
  <si>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</si>
  <si>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</si>
  <si>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</si>
  <si>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</si>
  <si>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</si>
  <si>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</si>
  <si>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</si>
  <si>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</si>
  <si>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</si>
  <si>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</si>
  <si>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</si>
  <si>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</si>
  <si>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</si>
  <si>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</si>
  <si>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</si>
  <si>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13,27</t>
  </si>
  <si>
    <t>Lowest Maximum</t>
  </si>
  <si>
    <t>Highest Minimum</t>
  </si>
  <si>
    <t>XX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</si>
  <si>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</si>
  <si>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</si>
  <si>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</si>
  <si>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</si>
  <si>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</si>
  <si>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</si>
  <si>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</si>
  <si>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</si>
  <si>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</si>
  <si>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</si>
  <si>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TR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</si>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</sst>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8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7" fontId="0" fillId="6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4" fontId="9" fillId="0" borderId="14" xfId="0" applyFont="1" applyBorder="1" applyAlignment="1">
      <alignment horizontal="center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6" borderId="0" xfId="0" applyNumberFormat="1" applyFont="1" applyFill="1" applyAlignment="1" applyProtection="1">
      <alignment horizontal="right" vertical="center"/>
      <protection locked="0"/>
    </xf>
    <xf numFmtId="167" fontId="0" fillId="0" borderId="0" xfId="0" applyNumberFormat="1" applyFont="1" applyAlignment="1">
      <alignment horizontal="left" vertical="center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6" fontId="0" fillId="6" borderId="3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6" borderId="3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8" fontId="0" fillId="6" borderId="1" xfId="0" applyNumberFormat="1" applyFont="1" applyFill="1" applyBorder="1" applyAlignment="1" applyProtection="1">
      <alignment horizontal="right" vertical="center"/>
      <protection locked="0"/>
    </xf>
    <xf numFmtId="168" fontId="0" fillId="6" borderId="9" xfId="0" applyNumberFormat="1" applyFill="1" applyBorder="1" applyAlignment="1" applyProtection="1">
      <alignment horizontal="right" vertical="center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24" activePane="bottomLeft" state="frozen"/>
      <selection pane="topLeft" activeCell="A1" sqref="A1"/>
      <selection pane="bottomLeft" activeCell="I29" sqref="I29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4.281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42187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>
        <v>8.5</v>
      </c>
      <c r="C5" s="52">
        <v>10.3</v>
      </c>
      <c r="D5" s="51">
        <f aca="true" t="shared" si="0" ref="D5:D34">IF(OR(B5="",C5=""),"",MAX(B5,C5))</f>
        <v>10.3</v>
      </c>
      <c r="E5" s="51">
        <v>4.7</v>
      </c>
      <c r="F5" s="51">
        <v>7.7</v>
      </c>
      <c r="G5" s="51">
        <f aca="true" t="shared" si="1" ref="G5:G34">IF(OR(E5="",F5=""),"",MIN(E5,F5))</f>
        <v>4.7</v>
      </c>
      <c r="H5" s="53">
        <f aca="true" t="shared" si="2" ref="H5:H34">IF(G5&lt;0,1,0)</f>
        <v>0</v>
      </c>
      <c r="I5" s="54">
        <v>2.1</v>
      </c>
      <c r="J5" s="3">
        <f aca="true" t="shared" si="3" ref="J5:J34">IF(I5&lt;0,1,0)</f>
        <v>0</v>
      </c>
      <c r="K5" s="55"/>
      <c r="L5" s="51">
        <v>0.2</v>
      </c>
      <c r="M5" s="51">
        <f aca="true" t="shared" si="4" ref="M5:M34">IF(SUM(L5,P5)&gt;0.1,1,0)</f>
        <v>1</v>
      </c>
      <c r="N5" s="56">
        <f aca="true" t="shared" si="5" ref="N5:N34">SUM(L5,P5)</f>
        <v>2</v>
      </c>
      <c r="O5" s="57"/>
      <c r="P5" s="51">
        <v>1.8</v>
      </c>
      <c r="Q5" s="58">
        <f aca="true" t="shared" si="6" ref="Q5:Q25">IF(SUM(L5,P5)&gt;0.9,1,0)</f>
        <v>1</v>
      </c>
      <c r="R5" s="58">
        <f aca="true" t="shared" si="7" ref="R5:R25">IF(OR(L5="",P5=""),0,1)</f>
        <v>1</v>
      </c>
      <c r="S5" s="59">
        <v>0</v>
      </c>
      <c r="T5" s="59">
        <v>1</v>
      </c>
      <c r="U5" s="60"/>
      <c r="V5" s="60">
        <v>1</v>
      </c>
      <c r="W5" s="61">
        <v>0</v>
      </c>
      <c r="X5" s="62">
        <f aca="true" t="shared" si="8" ref="X5:X34">IF(W5&gt;0,1,0)</f>
        <v>0</v>
      </c>
      <c r="Y5" s="62">
        <f aca="true" t="shared" si="9" ref="Y5:Y34">IF(W5&gt;0,1,0)</f>
        <v>0</v>
      </c>
      <c r="Z5" s="63">
        <v>0</v>
      </c>
      <c r="AA5" s="64">
        <f aca="true" t="shared" si="10" ref="AA5:AA34">IF(Z5&gt;0,1,0)</f>
        <v>0</v>
      </c>
      <c r="AB5" s="65">
        <v>0</v>
      </c>
      <c r="AC5" s="65">
        <f aca="true" t="shared" si="11" ref="AC5:AC34">IF(AB5&gt;=5,1,0)</f>
        <v>0</v>
      </c>
      <c r="AD5" s="63">
        <f aca="true" t="shared" si="12" ref="AD5:AD34">IF(AB5&gt;0,IF(AB5&lt;5,1,0),0)</f>
        <v>0</v>
      </c>
      <c r="AE5" s="65">
        <v>0</v>
      </c>
      <c r="AF5" s="65">
        <v>0</v>
      </c>
      <c r="AG5" s="66">
        <v>0</v>
      </c>
      <c r="AH5" t="s">
        <v>39</v>
      </c>
      <c r="AI5" s="67">
        <f>D39</f>
        <v>20.6</v>
      </c>
      <c r="AJ5" s="67"/>
      <c r="AK5" s="68">
        <v>10</v>
      </c>
    </row>
    <row r="6" spans="1:37" s="20" customFormat="1" ht="12.75" customHeight="1">
      <c r="A6" s="69">
        <v>2</v>
      </c>
      <c r="B6" s="70">
        <v>10.3</v>
      </c>
      <c r="C6" s="70">
        <v>10.7</v>
      </c>
      <c r="D6" s="51">
        <f t="shared" si="0"/>
        <v>10.7</v>
      </c>
      <c r="E6" s="70">
        <v>5.5</v>
      </c>
      <c r="F6" s="70">
        <v>6.8</v>
      </c>
      <c r="G6" s="51">
        <f t="shared" si="1"/>
        <v>5.5</v>
      </c>
      <c r="H6" s="53">
        <f t="shared" si="2"/>
        <v>0</v>
      </c>
      <c r="I6" s="54">
        <v>3.8</v>
      </c>
      <c r="J6" s="3">
        <f t="shared" si="3"/>
        <v>0</v>
      </c>
      <c r="K6" s="71"/>
      <c r="L6" s="72">
        <v>0.4</v>
      </c>
      <c r="M6" s="51">
        <f t="shared" si="4"/>
        <v>1</v>
      </c>
      <c r="N6" s="56">
        <f t="shared" si="5"/>
        <v>1.2000000000000002</v>
      </c>
      <c r="O6" s="73"/>
      <c r="P6" s="72">
        <v>0.8</v>
      </c>
      <c r="Q6" s="58">
        <f t="shared" si="6"/>
        <v>1</v>
      </c>
      <c r="R6" s="58">
        <f t="shared" si="7"/>
        <v>1</v>
      </c>
      <c r="S6" s="74">
        <v>0</v>
      </c>
      <c r="T6" s="74">
        <v>1</v>
      </c>
      <c r="U6" s="75"/>
      <c r="V6" s="75">
        <v>1</v>
      </c>
      <c r="W6" s="76">
        <v>0</v>
      </c>
      <c r="X6" s="77">
        <f t="shared" si="8"/>
        <v>0</v>
      </c>
      <c r="Y6" s="62">
        <f t="shared" si="9"/>
        <v>0</v>
      </c>
      <c r="Z6" s="78">
        <v>0</v>
      </c>
      <c r="AA6" s="77">
        <f t="shared" si="10"/>
        <v>0</v>
      </c>
      <c r="AB6" s="78">
        <v>0</v>
      </c>
      <c r="AC6" s="65">
        <f t="shared" si="11"/>
        <v>0</v>
      </c>
      <c r="AD6" s="63">
        <f t="shared" si="12"/>
        <v>0</v>
      </c>
      <c r="AE6" s="78">
        <v>0</v>
      </c>
      <c r="AF6" s="79">
        <v>0</v>
      </c>
      <c r="AG6" s="80">
        <v>0</v>
      </c>
      <c r="AH6" t="s">
        <v>40</v>
      </c>
      <c r="AI6" s="67">
        <f>G40</f>
        <v>0.2</v>
      </c>
      <c r="AJ6" s="67"/>
      <c r="AK6" s="68" t="s">
        <v>41</v>
      </c>
    </row>
    <row r="7" spans="1:37" s="20" customFormat="1" ht="13.5" customHeight="1">
      <c r="A7" s="21">
        <v>3</v>
      </c>
      <c r="B7" s="81">
        <v>11.4</v>
      </c>
      <c r="C7" s="81">
        <v>13.2</v>
      </c>
      <c r="D7" s="51">
        <f t="shared" si="0"/>
        <v>13.2</v>
      </c>
      <c r="E7" s="82">
        <v>7.7</v>
      </c>
      <c r="F7" s="82">
        <v>7.9</v>
      </c>
      <c r="G7" s="51">
        <f t="shared" si="1"/>
        <v>7.7</v>
      </c>
      <c r="H7" s="53">
        <f t="shared" si="2"/>
        <v>0</v>
      </c>
      <c r="I7" s="83">
        <v>4.9</v>
      </c>
      <c r="J7" s="3">
        <f t="shared" si="3"/>
        <v>0</v>
      </c>
      <c r="K7" s="55"/>
      <c r="L7" s="84">
        <v>0.4</v>
      </c>
      <c r="M7" s="51">
        <f t="shared" si="4"/>
        <v>1</v>
      </c>
      <c r="N7" s="56">
        <f t="shared" si="5"/>
        <v>0.6000000000000001</v>
      </c>
      <c r="O7" s="85"/>
      <c r="P7" s="82">
        <v>0.2</v>
      </c>
      <c r="Q7" s="58">
        <f t="shared" si="6"/>
        <v>0</v>
      </c>
      <c r="R7" s="58">
        <f t="shared" si="7"/>
        <v>1</v>
      </c>
      <c r="S7" s="86">
        <v>0</v>
      </c>
      <c r="T7" s="86">
        <v>1</v>
      </c>
      <c r="U7" s="87"/>
      <c r="V7" s="87">
        <v>2</v>
      </c>
      <c r="W7" s="88">
        <v>0</v>
      </c>
      <c r="X7" s="62">
        <f t="shared" si="8"/>
        <v>0</v>
      </c>
      <c r="Y7" s="62">
        <f t="shared" si="9"/>
        <v>0</v>
      </c>
      <c r="Z7" s="89">
        <v>0</v>
      </c>
      <c r="AA7" s="64">
        <f t="shared" si="10"/>
        <v>0</v>
      </c>
      <c r="AB7" s="90">
        <v>0</v>
      </c>
      <c r="AC7" s="65">
        <f t="shared" si="11"/>
        <v>0</v>
      </c>
      <c r="AD7" s="63">
        <f t="shared" si="12"/>
        <v>0</v>
      </c>
      <c r="AE7" s="90">
        <v>0</v>
      </c>
      <c r="AF7" s="91">
        <v>0</v>
      </c>
      <c r="AG7" s="92">
        <v>0</v>
      </c>
      <c r="AH7" t="s">
        <v>42</v>
      </c>
      <c r="AI7" s="67">
        <f>D40</f>
        <v>10.3</v>
      </c>
      <c r="AJ7" s="67"/>
      <c r="AK7" s="68">
        <v>1</v>
      </c>
    </row>
    <row r="8" spans="1:37" s="20" customFormat="1" ht="12.75" customHeight="1">
      <c r="A8" s="69">
        <v>4</v>
      </c>
      <c r="B8" s="70">
        <v>9</v>
      </c>
      <c r="C8" s="70">
        <v>13.6</v>
      </c>
      <c r="D8" s="51">
        <f t="shared" si="0"/>
        <v>13.6</v>
      </c>
      <c r="E8" s="72">
        <v>7.2</v>
      </c>
      <c r="F8" s="70">
        <v>8.2</v>
      </c>
      <c r="G8" s="51">
        <f t="shared" si="1"/>
        <v>7.2</v>
      </c>
      <c r="H8" s="53">
        <f t="shared" si="2"/>
        <v>0</v>
      </c>
      <c r="I8" s="54">
        <v>5.3</v>
      </c>
      <c r="J8" s="3">
        <f t="shared" si="3"/>
        <v>0</v>
      </c>
      <c r="K8" s="93"/>
      <c r="L8" s="72">
        <v>0</v>
      </c>
      <c r="M8" s="51">
        <f t="shared" si="4"/>
        <v>0</v>
      </c>
      <c r="N8" s="56">
        <f t="shared" si="5"/>
        <v>0</v>
      </c>
      <c r="O8" s="73"/>
      <c r="P8" s="72">
        <v>0</v>
      </c>
      <c r="Q8" s="58">
        <f t="shared" si="6"/>
        <v>0</v>
      </c>
      <c r="R8" s="58">
        <f t="shared" si="7"/>
        <v>1</v>
      </c>
      <c r="S8" s="74">
        <v>0</v>
      </c>
      <c r="T8" s="74">
        <v>1</v>
      </c>
      <c r="U8" s="75"/>
      <c r="V8" s="75">
        <v>2</v>
      </c>
      <c r="W8" s="76">
        <v>0</v>
      </c>
      <c r="X8" s="77">
        <f t="shared" si="8"/>
        <v>0</v>
      </c>
      <c r="Y8" s="62">
        <f t="shared" si="9"/>
        <v>0</v>
      </c>
      <c r="Z8" s="78">
        <v>0</v>
      </c>
      <c r="AA8" s="77">
        <f t="shared" si="10"/>
        <v>0</v>
      </c>
      <c r="AB8" s="78">
        <v>0</v>
      </c>
      <c r="AC8" s="65">
        <f t="shared" si="11"/>
        <v>0</v>
      </c>
      <c r="AD8" s="63">
        <f t="shared" si="12"/>
        <v>0</v>
      </c>
      <c r="AE8" s="78">
        <v>0</v>
      </c>
      <c r="AF8" s="78">
        <v>0</v>
      </c>
      <c r="AG8" s="80">
        <v>0</v>
      </c>
      <c r="AH8" t="s">
        <v>43</v>
      </c>
      <c r="AI8" s="67">
        <f>G39</f>
        <v>8.6</v>
      </c>
      <c r="AJ8" s="67"/>
      <c r="AK8" s="68">
        <v>14</v>
      </c>
    </row>
    <row r="9" spans="1:37" s="20" customFormat="1" ht="12.75" customHeight="1">
      <c r="A9" s="21">
        <v>5</v>
      </c>
      <c r="B9" s="81">
        <v>8.2</v>
      </c>
      <c r="C9" s="81">
        <v>18</v>
      </c>
      <c r="D9" s="51">
        <f t="shared" si="0"/>
        <v>18</v>
      </c>
      <c r="E9" s="82">
        <v>4.1</v>
      </c>
      <c r="F9" s="82">
        <v>7.9</v>
      </c>
      <c r="G9" s="51">
        <f t="shared" si="1"/>
        <v>4.1</v>
      </c>
      <c r="H9" s="53">
        <f t="shared" si="2"/>
        <v>0</v>
      </c>
      <c r="I9" s="54">
        <v>0.2</v>
      </c>
      <c r="J9" s="3">
        <f t="shared" si="3"/>
        <v>0</v>
      </c>
      <c r="K9" s="94" t="s">
        <v>44</v>
      </c>
      <c r="L9" s="95">
        <v>0.2</v>
      </c>
      <c r="M9" s="51">
        <f t="shared" si="4"/>
        <v>1</v>
      </c>
      <c r="N9" s="56">
        <f t="shared" si="5"/>
        <v>0.2</v>
      </c>
      <c r="O9" s="73"/>
      <c r="P9" s="96">
        <v>0</v>
      </c>
      <c r="Q9" s="58">
        <f t="shared" si="6"/>
        <v>0</v>
      </c>
      <c r="R9" s="58">
        <f t="shared" si="7"/>
        <v>1</v>
      </c>
      <c r="S9" s="97">
        <v>0</v>
      </c>
      <c r="T9" s="86">
        <v>1</v>
      </c>
      <c r="U9" s="87"/>
      <c r="V9" s="87">
        <v>1</v>
      </c>
      <c r="W9" s="88">
        <v>0</v>
      </c>
      <c r="X9" s="62">
        <f t="shared" si="8"/>
        <v>0</v>
      </c>
      <c r="Y9" s="62">
        <f t="shared" si="9"/>
        <v>0</v>
      </c>
      <c r="Z9" s="89">
        <v>0</v>
      </c>
      <c r="AA9" s="64">
        <f t="shared" si="10"/>
        <v>0</v>
      </c>
      <c r="AB9" s="90">
        <v>0</v>
      </c>
      <c r="AC9" s="65">
        <f t="shared" si="11"/>
        <v>0</v>
      </c>
      <c r="AD9" s="63">
        <f t="shared" si="12"/>
        <v>0</v>
      </c>
      <c r="AE9" s="90">
        <v>0</v>
      </c>
      <c r="AF9" s="90">
        <v>1</v>
      </c>
      <c r="AG9" s="92">
        <v>0</v>
      </c>
      <c r="AH9"/>
      <c r="AI9" s="5"/>
      <c r="AJ9" s="5"/>
      <c r="AK9" s="68"/>
    </row>
    <row r="10" spans="1:37" s="20" customFormat="1" ht="13.5" customHeight="1">
      <c r="A10" s="69">
        <v>6</v>
      </c>
      <c r="B10" s="70">
        <v>9.6</v>
      </c>
      <c r="C10" s="70">
        <v>18.2</v>
      </c>
      <c r="D10" s="51">
        <f t="shared" si="0"/>
        <v>18.2</v>
      </c>
      <c r="E10" s="70">
        <v>2.1</v>
      </c>
      <c r="F10" s="70">
        <v>5.9</v>
      </c>
      <c r="G10" s="51">
        <f t="shared" si="1"/>
        <v>2.1</v>
      </c>
      <c r="H10" s="53">
        <f t="shared" si="2"/>
        <v>0</v>
      </c>
      <c r="I10" s="54">
        <v>-1.9</v>
      </c>
      <c r="J10" s="3">
        <f t="shared" si="3"/>
        <v>1</v>
      </c>
      <c r="K10" s="93"/>
      <c r="L10" s="72">
        <v>0</v>
      </c>
      <c r="M10" s="51">
        <f t="shared" si="4"/>
        <v>0</v>
      </c>
      <c r="N10" s="56">
        <f t="shared" si="5"/>
        <v>0</v>
      </c>
      <c r="O10" s="98"/>
      <c r="P10" s="72">
        <v>0</v>
      </c>
      <c r="Q10" s="58">
        <f t="shared" si="6"/>
        <v>0</v>
      </c>
      <c r="R10" s="58">
        <f t="shared" si="7"/>
        <v>1</v>
      </c>
      <c r="S10" s="74">
        <v>0</v>
      </c>
      <c r="T10" s="74">
        <v>1</v>
      </c>
      <c r="U10" s="75"/>
      <c r="V10" s="75">
        <v>1</v>
      </c>
      <c r="W10" s="76">
        <v>0</v>
      </c>
      <c r="X10" s="77">
        <f t="shared" si="8"/>
        <v>0</v>
      </c>
      <c r="Y10" s="62">
        <f t="shared" si="9"/>
        <v>0</v>
      </c>
      <c r="Z10" s="78">
        <v>0</v>
      </c>
      <c r="AA10" s="77">
        <f t="shared" si="10"/>
        <v>0</v>
      </c>
      <c r="AB10" s="78">
        <v>0</v>
      </c>
      <c r="AC10" s="65">
        <f t="shared" si="11"/>
        <v>0</v>
      </c>
      <c r="AD10" s="63">
        <f t="shared" si="12"/>
        <v>0</v>
      </c>
      <c r="AE10" s="78">
        <v>0</v>
      </c>
      <c r="AF10" s="78">
        <v>1</v>
      </c>
      <c r="AG10" s="80">
        <v>0</v>
      </c>
      <c r="AH10" t="s">
        <v>45</v>
      </c>
      <c r="AI10" s="67">
        <f>SUM(L37+P37)</f>
        <v>10.200000000000001</v>
      </c>
      <c r="AJ10" s="1" t="s">
        <v>46</v>
      </c>
      <c r="AK10" s="68"/>
    </row>
    <row r="11" spans="1:37" s="20" customFormat="1" ht="13.5" customHeight="1">
      <c r="A11" s="99">
        <v>7</v>
      </c>
      <c r="B11" s="81">
        <v>13.1</v>
      </c>
      <c r="C11" s="81">
        <v>19.1</v>
      </c>
      <c r="D11" s="51">
        <f t="shared" si="0"/>
        <v>19.1</v>
      </c>
      <c r="E11" s="96">
        <v>1.9</v>
      </c>
      <c r="F11" s="82">
        <v>9.8</v>
      </c>
      <c r="G11" s="51">
        <f t="shared" si="1"/>
        <v>1.9</v>
      </c>
      <c r="H11" s="53">
        <f t="shared" si="2"/>
        <v>0</v>
      </c>
      <c r="I11" s="54">
        <v>-2.7</v>
      </c>
      <c r="J11" s="3">
        <f t="shared" si="3"/>
        <v>1</v>
      </c>
      <c r="K11" s="100"/>
      <c r="L11" s="81">
        <v>0</v>
      </c>
      <c r="M11" s="51">
        <f t="shared" si="4"/>
        <v>0</v>
      </c>
      <c r="N11" s="56">
        <f t="shared" si="5"/>
        <v>0</v>
      </c>
      <c r="O11" s="101"/>
      <c r="P11" s="82">
        <v>0</v>
      </c>
      <c r="Q11" s="58">
        <f t="shared" si="6"/>
        <v>0</v>
      </c>
      <c r="R11" s="58">
        <f t="shared" si="7"/>
        <v>1</v>
      </c>
      <c r="S11" s="86">
        <v>0</v>
      </c>
      <c r="T11" s="86">
        <v>1</v>
      </c>
      <c r="U11" s="87"/>
      <c r="V11" s="87">
        <v>0</v>
      </c>
      <c r="W11" s="88">
        <v>0</v>
      </c>
      <c r="X11" s="62">
        <f t="shared" si="8"/>
        <v>0</v>
      </c>
      <c r="Y11" s="62">
        <f t="shared" si="9"/>
        <v>0</v>
      </c>
      <c r="Z11" s="89">
        <v>0</v>
      </c>
      <c r="AA11" s="64">
        <f t="shared" si="10"/>
        <v>0</v>
      </c>
      <c r="AB11" s="90">
        <v>0</v>
      </c>
      <c r="AC11" s="65">
        <f t="shared" si="11"/>
        <v>0</v>
      </c>
      <c r="AD11" s="63">
        <f t="shared" si="12"/>
        <v>0</v>
      </c>
      <c r="AE11" s="91">
        <v>0</v>
      </c>
      <c r="AF11" s="90">
        <v>0</v>
      </c>
      <c r="AG11" s="92">
        <v>0</v>
      </c>
      <c r="AH11" s="102" t="s">
        <v>47</v>
      </c>
      <c r="AI11" s="103">
        <f>AI10/25.4</f>
        <v>0.40157480314960636</v>
      </c>
      <c r="AJ11" s="33" t="s">
        <v>48</v>
      </c>
      <c r="AK11" s="68"/>
    </row>
    <row r="12" spans="1:37" s="20" customFormat="1" ht="13.5" customHeight="1">
      <c r="A12" s="69">
        <v>8</v>
      </c>
      <c r="B12" s="70">
        <v>11.7</v>
      </c>
      <c r="C12" s="70">
        <v>17.4</v>
      </c>
      <c r="D12" s="51">
        <f t="shared" si="0"/>
        <v>17.4</v>
      </c>
      <c r="E12" s="70">
        <v>2.7</v>
      </c>
      <c r="F12" s="70">
        <v>11.4</v>
      </c>
      <c r="G12" s="51">
        <f t="shared" si="1"/>
        <v>2.7</v>
      </c>
      <c r="H12" s="53">
        <f t="shared" si="2"/>
        <v>0</v>
      </c>
      <c r="I12" s="54">
        <v>-1.6</v>
      </c>
      <c r="J12" s="3">
        <f t="shared" si="3"/>
        <v>1</v>
      </c>
      <c r="K12" s="57"/>
      <c r="L12" s="70">
        <v>0</v>
      </c>
      <c r="M12" s="51">
        <f t="shared" si="4"/>
        <v>0</v>
      </c>
      <c r="N12" s="56">
        <f t="shared" si="5"/>
        <v>0</v>
      </c>
      <c r="O12" s="101"/>
      <c r="P12" s="70">
        <v>0</v>
      </c>
      <c r="Q12" s="58">
        <f t="shared" si="6"/>
        <v>0</v>
      </c>
      <c r="R12" s="58">
        <f t="shared" si="7"/>
        <v>1</v>
      </c>
      <c r="S12" s="74">
        <v>0</v>
      </c>
      <c r="T12" s="74">
        <v>1</v>
      </c>
      <c r="U12" s="75"/>
      <c r="V12" s="75">
        <v>0</v>
      </c>
      <c r="W12" s="76">
        <v>0</v>
      </c>
      <c r="X12" s="77">
        <f t="shared" si="8"/>
        <v>0</v>
      </c>
      <c r="Y12" s="62">
        <f t="shared" si="9"/>
        <v>0</v>
      </c>
      <c r="Z12" s="78">
        <v>0</v>
      </c>
      <c r="AA12" s="77">
        <f t="shared" si="10"/>
        <v>0</v>
      </c>
      <c r="AB12" s="78">
        <v>0</v>
      </c>
      <c r="AC12" s="65">
        <f t="shared" si="11"/>
        <v>0</v>
      </c>
      <c r="AD12" s="63">
        <f t="shared" si="12"/>
        <v>0</v>
      </c>
      <c r="AE12" s="78">
        <v>0</v>
      </c>
      <c r="AF12" s="78">
        <v>0</v>
      </c>
      <c r="AG12" s="80">
        <v>0</v>
      </c>
      <c r="AH12" t="s">
        <v>49</v>
      </c>
      <c r="AI12" s="5">
        <f>MAX(N5:N35)</f>
        <v>4.2</v>
      </c>
      <c r="AJ12" t="s">
        <v>46</v>
      </c>
      <c r="AK12" s="68">
        <v>28</v>
      </c>
    </row>
    <row r="13" spans="1:37" s="20" customFormat="1" ht="13.5" customHeight="1">
      <c r="A13" s="21">
        <v>9</v>
      </c>
      <c r="B13" s="81">
        <v>12.1</v>
      </c>
      <c r="C13" s="95">
        <v>19.3</v>
      </c>
      <c r="D13" s="51">
        <f t="shared" si="0"/>
        <v>19.3</v>
      </c>
      <c r="E13" s="96">
        <v>3.5</v>
      </c>
      <c r="F13" s="82">
        <v>11.6</v>
      </c>
      <c r="G13" s="51">
        <f t="shared" si="1"/>
        <v>3.5</v>
      </c>
      <c r="H13" s="53">
        <f t="shared" si="2"/>
        <v>0</v>
      </c>
      <c r="I13" s="54">
        <v>-0.8</v>
      </c>
      <c r="J13" s="3">
        <f t="shared" si="3"/>
        <v>1</v>
      </c>
      <c r="K13" s="100"/>
      <c r="L13" s="84">
        <v>0</v>
      </c>
      <c r="M13" s="51">
        <f t="shared" si="4"/>
        <v>0</v>
      </c>
      <c r="N13" s="56">
        <f t="shared" si="5"/>
        <v>0</v>
      </c>
      <c r="O13" s="101"/>
      <c r="P13" s="82">
        <v>0</v>
      </c>
      <c r="Q13" s="58">
        <f t="shared" si="6"/>
        <v>0</v>
      </c>
      <c r="R13" s="58">
        <f t="shared" si="7"/>
        <v>1</v>
      </c>
      <c r="S13" s="86">
        <v>0</v>
      </c>
      <c r="T13" s="86">
        <v>1</v>
      </c>
      <c r="U13" s="87"/>
      <c r="V13" s="87">
        <v>0</v>
      </c>
      <c r="W13" s="88">
        <v>0</v>
      </c>
      <c r="X13" s="62">
        <f t="shared" si="8"/>
        <v>0</v>
      </c>
      <c r="Y13" s="62">
        <f t="shared" si="9"/>
        <v>0</v>
      </c>
      <c r="Z13" s="89">
        <v>0</v>
      </c>
      <c r="AA13" s="64">
        <f t="shared" si="10"/>
        <v>0</v>
      </c>
      <c r="AB13" s="90">
        <v>0</v>
      </c>
      <c r="AC13" s="65">
        <f t="shared" si="11"/>
        <v>0</v>
      </c>
      <c r="AD13" s="63">
        <f t="shared" si="12"/>
        <v>0</v>
      </c>
      <c r="AE13" s="90">
        <v>0</v>
      </c>
      <c r="AF13" s="90">
        <v>0</v>
      </c>
      <c r="AG13" s="92">
        <v>0</v>
      </c>
      <c r="AH13" s="104" t="s">
        <v>50</v>
      </c>
      <c r="AI13" s="104"/>
      <c r="AJ13" s="104"/>
      <c r="AK13" s="104"/>
    </row>
    <row r="14" spans="1:37" s="20" customFormat="1" ht="13.5" customHeight="1">
      <c r="A14" s="69">
        <v>10</v>
      </c>
      <c r="B14" s="70">
        <v>15.2</v>
      </c>
      <c r="C14" s="105">
        <v>20.6</v>
      </c>
      <c r="D14" s="51">
        <f t="shared" si="0"/>
        <v>20.6</v>
      </c>
      <c r="E14" s="70">
        <v>3.4</v>
      </c>
      <c r="F14" s="70">
        <v>11.8</v>
      </c>
      <c r="G14" s="51">
        <f t="shared" si="1"/>
        <v>3.4</v>
      </c>
      <c r="H14" s="53">
        <f t="shared" si="2"/>
        <v>0</v>
      </c>
      <c r="I14" s="54">
        <v>-0.7</v>
      </c>
      <c r="J14" s="3">
        <f t="shared" si="3"/>
        <v>1</v>
      </c>
      <c r="K14" s="93"/>
      <c r="L14" s="72">
        <v>0</v>
      </c>
      <c r="M14" s="51">
        <f t="shared" si="4"/>
        <v>1</v>
      </c>
      <c r="N14" s="56">
        <f t="shared" si="5"/>
        <v>0.6000000000000001</v>
      </c>
      <c r="O14" s="98"/>
      <c r="P14" s="72">
        <v>0.6000000000000001</v>
      </c>
      <c r="Q14" s="58">
        <f t="shared" si="6"/>
        <v>0</v>
      </c>
      <c r="R14" s="58">
        <f t="shared" si="7"/>
        <v>1</v>
      </c>
      <c r="S14" s="74">
        <v>0</v>
      </c>
      <c r="T14" s="74">
        <v>1</v>
      </c>
      <c r="U14" s="75"/>
      <c r="V14" s="75">
        <v>0</v>
      </c>
      <c r="W14" s="76">
        <v>0</v>
      </c>
      <c r="X14" s="77">
        <f t="shared" si="8"/>
        <v>0</v>
      </c>
      <c r="Y14" s="62">
        <f t="shared" si="9"/>
        <v>0</v>
      </c>
      <c r="Z14" s="78">
        <v>0</v>
      </c>
      <c r="AA14" s="77">
        <f t="shared" si="10"/>
        <v>0</v>
      </c>
      <c r="AB14" s="78">
        <v>0</v>
      </c>
      <c r="AC14" s="65">
        <f t="shared" si="11"/>
        <v>0</v>
      </c>
      <c r="AD14" s="63">
        <f t="shared" si="12"/>
        <v>0</v>
      </c>
      <c r="AE14" s="78">
        <v>0</v>
      </c>
      <c r="AF14" s="78">
        <v>0</v>
      </c>
      <c r="AG14" s="80">
        <v>0</v>
      </c>
      <c r="AH14" s="106" t="s">
        <v>51</v>
      </c>
      <c r="AI14" s="107">
        <f>SUM(H5:H35)</f>
        <v>0</v>
      </c>
      <c r="AJ14" s="108"/>
      <c r="AK14" s="109"/>
    </row>
    <row r="15" spans="1:37" s="20" customFormat="1" ht="13.5" customHeight="1">
      <c r="A15" s="21">
        <v>11</v>
      </c>
      <c r="B15" s="81">
        <v>11.6</v>
      </c>
      <c r="C15" s="95">
        <v>12.8</v>
      </c>
      <c r="D15" s="51">
        <f t="shared" si="0"/>
        <v>12.8</v>
      </c>
      <c r="E15" s="96">
        <v>5.7</v>
      </c>
      <c r="F15" s="82">
        <v>7.1</v>
      </c>
      <c r="G15" s="51">
        <f t="shared" si="1"/>
        <v>5.7</v>
      </c>
      <c r="H15" s="53">
        <f t="shared" si="2"/>
        <v>0</v>
      </c>
      <c r="I15" s="54">
        <v>2</v>
      </c>
      <c r="J15" s="3">
        <f t="shared" si="3"/>
        <v>0</v>
      </c>
      <c r="K15" s="94"/>
      <c r="L15" s="95">
        <v>0</v>
      </c>
      <c r="M15" s="51">
        <f t="shared" si="4"/>
        <v>0</v>
      </c>
      <c r="N15" s="56">
        <f t="shared" si="5"/>
        <v>0</v>
      </c>
      <c r="O15" s="98"/>
      <c r="P15" s="96">
        <v>0</v>
      </c>
      <c r="Q15" s="58">
        <f t="shared" si="6"/>
        <v>0</v>
      </c>
      <c r="R15" s="58">
        <f t="shared" si="7"/>
        <v>1</v>
      </c>
      <c r="S15" s="86">
        <v>0</v>
      </c>
      <c r="T15" s="86">
        <v>1</v>
      </c>
      <c r="U15" s="87"/>
      <c r="V15" s="87">
        <v>1</v>
      </c>
      <c r="W15" s="88">
        <v>0</v>
      </c>
      <c r="X15" s="62">
        <f t="shared" si="8"/>
        <v>0</v>
      </c>
      <c r="Y15" s="62">
        <f t="shared" si="9"/>
        <v>0</v>
      </c>
      <c r="Z15" s="89">
        <v>0</v>
      </c>
      <c r="AA15" s="64">
        <f t="shared" si="10"/>
        <v>0</v>
      </c>
      <c r="AB15" s="90">
        <v>0</v>
      </c>
      <c r="AC15" s="65">
        <f t="shared" si="11"/>
        <v>0</v>
      </c>
      <c r="AD15" s="63">
        <f t="shared" si="12"/>
        <v>0</v>
      </c>
      <c r="AE15" s="90">
        <v>0</v>
      </c>
      <c r="AF15" s="90">
        <v>0</v>
      </c>
      <c r="AG15" s="92">
        <v>0</v>
      </c>
      <c r="AH15" t="s">
        <v>52</v>
      </c>
      <c r="AI15">
        <f>SUM(J5:J35)</f>
        <v>16</v>
      </c>
      <c r="AJ15" s="110"/>
      <c r="AK15" s="109"/>
    </row>
    <row r="16" spans="1:37" s="20" customFormat="1" ht="13.5" customHeight="1">
      <c r="A16" s="69">
        <v>12</v>
      </c>
      <c r="B16" s="70">
        <v>11.6</v>
      </c>
      <c r="C16" s="70">
        <v>14.9</v>
      </c>
      <c r="D16" s="51">
        <f t="shared" si="0"/>
        <v>14.9</v>
      </c>
      <c r="E16" s="70">
        <v>5.3</v>
      </c>
      <c r="F16" s="70">
        <v>4.5</v>
      </c>
      <c r="G16" s="51">
        <f t="shared" si="1"/>
        <v>4.5</v>
      </c>
      <c r="H16" s="53">
        <f t="shared" si="2"/>
        <v>0</v>
      </c>
      <c r="I16" s="54">
        <v>2.6</v>
      </c>
      <c r="J16" s="3">
        <f t="shared" si="3"/>
        <v>0</v>
      </c>
      <c r="K16" s="57"/>
      <c r="L16" s="70">
        <v>0.6000000000000001</v>
      </c>
      <c r="M16" s="51">
        <f t="shared" si="4"/>
        <v>1</v>
      </c>
      <c r="N16" s="56">
        <f t="shared" si="5"/>
        <v>0.6000000000000001</v>
      </c>
      <c r="O16" s="98"/>
      <c r="P16" s="72">
        <v>0</v>
      </c>
      <c r="Q16" s="58">
        <f t="shared" si="6"/>
        <v>0</v>
      </c>
      <c r="R16" s="58">
        <f t="shared" si="7"/>
        <v>1</v>
      </c>
      <c r="S16" s="74">
        <v>0</v>
      </c>
      <c r="T16" s="74">
        <v>1</v>
      </c>
      <c r="U16" s="75"/>
      <c r="V16" s="75">
        <v>0</v>
      </c>
      <c r="W16" s="76">
        <v>0</v>
      </c>
      <c r="X16" s="77">
        <f t="shared" si="8"/>
        <v>0</v>
      </c>
      <c r="Y16" s="62">
        <f t="shared" si="9"/>
        <v>0</v>
      </c>
      <c r="Z16" s="78">
        <v>0</v>
      </c>
      <c r="AA16" s="77">
        <f t="shared" si="10"/>
        <v>0</v>
      </c>
      <c r="AB16" s="78">
        <v>0</v>
      </c>
      <c r="AC16" s="65">
        <f t="shared" si="11"/>
        <v>0</v>
      </c>
      <c r="AD16" s="63">
        <f t="shared" si="12"/>
        <v>0</v>
      </c>
      <c r="AE16" s="78">
        <v>0</v>
      </c>
      <c r="AF16" s="78">
        <v>0</v>
      </c>
      <c r="AG16" s="80">
        <v>0</v>
      </c>
      <c r="AH16" t="s">
        <v>53</v>
      </c>
      <c r="AI16" s="111">
        <f>SUM(M5:M35)</f>
        <v>9</v>
      </c>
      <c r="AJ16" s="110"/>
      <c r="AK16" s="109"/>
    </row>
    <row r="17" spans="1:38" s="20" customFormat="1" ht="13.5" customHeight="1">
      <c r="A17" s="21">
        <v>13</v>
      </c>
      <c r="B17" s="81">
        <v>8.3</v>
      </c>
      <c r="C17" s="95">
        <v>17</v>
      </c>
      <c r="D17" s="51">
        <f t="shared" si="0"/>
        <v>17</v>
      </c>
      <c r="E17" s="112">
        <v>0.2</v>
      </c>
      <c r="F17" s="82">
        <v>8.3</v>
      </c>
      <c r="G17" s="51">
        <f t="shared" si="1"/>
        <v>0.2</v>
      </c>
      <c r="H17" s="53">
        <f t="shared" si="2"/>
        <v>0</v>
      </c>
      <c r="I17" s="54">
        <v>-4</v>
      </c>
      <c r="J17" s="3">
        <f t="shared" si="3"/>
        <v>1</v>
      </c>
      <c r="K17" s="94"/>
      <c r="L17" s="95">
        <v>0</v>
      </c>
      <c r="M17" s="51">
        <f t="shared" si="4"/>
        <v>0</v>
      </c>
      <c r="N17" s="56">
        <f t="shared" si="5"/>
        <v>0</v>
      </c>
      <c r="O17" s="98"/>
      <c r="P17" s="96">
        <v>0</v>
      </c>
      <c r="Q17" s="58">
        <f t="shared" si="6"/>
        <v>0</v>
      </c>
      <c r="R17" s="58">
        <f t="shared" si="7"/>
        <v>1</v>
      </c>
      <c r="S17" s="86">
        <v>0</v>
      </c>
      <c r="T17" s="86">
        <v>1</v>
      </c>
      <c r="U17" s="87"/>
      <c r="V17" s="87">
        <v>1</v>
      </c>
      <c r="W17" s="88">
        <v>0</v>
      </c>
      <c r="X17" s="62">
        <f t="shared" si="8"/>
        <v>0</v>
      </c>
      <c r="Y17" s="62">
        <f t="shared" si="9"/>
        <v>0</v>
      </c>
      <c r="Z17" s="89">
        <v>0</v>
      </c>
      <c r="AA17" s="64">
        <f t="shared" si="10"/>
        <v>0</v>
      </c>
      <c r="AB17" s="90">
        <v>0</v>
      </c>
      <c r="AC17" s="65">
        <f t="shared" si="11"/>
        <v>0</v>
      </c>
      <c r="AD17" s="63">
        <f t="shared" si="12"/>
        <v>0</v>
      </c>
      <c r="AE17" s="90">
        <v>0</v>
      </c>
      <c r="AF17" s="90">
        <v>0</v>
      </c>
      <c r="AG17" s="92">
        <v>0</v>
      </c>
      <c r="AH17" s="113" t="s">
        <v>54</v>
      </c>
      <c r="AI17" s="111">
        <f>SUM(Q5:Q35)</f>
        <v>3</v>
      </c>
      <c r="AL17" s="106"/>
    </row>
    <row r="18" spans="1:38" s="20" customFormat="1" ht="13.5" customHeight="1">
      <c r="A18" s="69">
        <v>14</v>
      </c>
      <c r="B18" s="70">
        <v>13.9</v>
      </c>
      <c r="C18" s="72">
        <v>18.9</v>
      </c>
      <c r="D18" s="51">
        <f t="shared" si="0"/>
        <v>18.9</v>
      </c>
      <c r="E18" s="70">
        <v>9.4</v>
      </c>
      <c r="F18" s="105">
        <v>8.6</v>
      </c>
      <c r="G18" s="51">
        <f t="shared" si="1"/>
        <v>8.6</v>
      </c>
      <c r="H18" s="53">
        <f t="shared" si="2"/>
        <v>0</v>
      </c>
      <c r="I18" s="54">
        <v>3.7</v>
      </c>
      <c r="J18" s="3">
        <f t="shared" si="3"/>
        <v>0</v>
      </c>
      <c r="K18" s="114"/>
      <c r="L18" s="70">
        <v>0</v>
      </c>
      <c r="M18" s="51">
        <f t="shared" si="4"/>
        <v>0</v>
      </c>
      <c r="N18" s="56">
        <f t="shared" si="5"/>
        <v>0</v>
      </c>
      <c r="O18" s="101"/>
      <c r="P18" s="70">
        <v>0</v>
      </c>
      <c r="Q18" s="58">
        <f t="shared" si="6"/>
        <v>0</v>
      </c>
      <c r="R18" s="58">
        <f t="shared" si="7"/>
        <v>1</v>
      </c>
      <c r="S18" s="74">
        <v>0</v>
      </c>
      <c r="T18" s="74">
        <v>1</v>
      </c>
      <c r="U18" s="75"/>
      <c r="V18" s="75">
        <v>0</v>
      </c>
      <c r="W18" s="76">
        <v>0</v>
      </c>
      <c r="X18" s="77">
        <f t="shared" si="8"/>
        <v>0</v>
      </c>
      <c r="Y18" s="62">
        <f t="shared" si="9"/>
        <v>0</v>
      </c>
      <c r="Z18" s="78">
        <v>0</v>
      </c>
      <c r="AA18" s="77">
        <f t="shared" si="10"/>
        <v>0</v>
      </c>
      <c r="AB18" s="78">
        <v>0</v>
      </c>
      <c r="AC18" s="65">
        <f t="shared" si="11"/>
        <v>0</v>
      </c>
      <c r="AD18" s="63">
        <f t="shared" si="12"/>
        <v>0</v>
      </c>
      <c r="AE18" s="78">
        <v>0</v>
      </c>
      <c r="AF18" s="78">
        <v>0</v>
      </c>
      <c r="AG18" s="80">
        <v>0</v>
      </c>
      <c r="AL18" s="106"/>
    </row>
    <row r="19" spans="1:37" s="20" customFormat="1" ht="13.5" customHeight="1">
      <c r="A19" s="21">
        <v>15</v>
      </c>
      <c r="B19" s="95">
        <v>12.6</v>
      </c>
      <c r="C19" s="81">
        <v>18</v>
      </c>
      <c r="D19" s="51">
        <f t="shared" si="0"/>
        <v>18</v>
      </c>
      <c r="E19" s="82">
        <v>3.4</v>
      </c>
      <c r="F19" s="96">
        <v>8.8</v>
      </c>
      <c r="G19" s="51">
        <f t="shared" si="1"/>
        <v>3.4</v>
      </c>
      <c r="H19" s="53">
        <f t="shared" si="2"/>
        <v>0</v>
      </c>
      <c r="I19" s="54">
        <v>-1.1</v>
      </c>
      <c r="J19" s="3">
        <f t="shared" si="3"/>
        <v>1</v>
      </c>
      <c r="K19" s="115"/>
      <c r="L19" s="95" t="s">
        <v>55</v>
      </c>
      <c r="M19" s="51">
        <f t="shared" si="4"/>
        <v>0</v>
      </c>
      <c r="N19" s="56">
        <f t="shared" si="5"/>
        <v>0</v>
      </c>
      <c r="O19" s="73"/>
      <c r="P19" s="96">
        <v>0</v>
      </c>
      <c r="Q19" s="58">
        <f t="shared" si="6"/>
        <v>0</v>
      </c>
      <c r="R19" s="58">
        <f t="shared" si="7"/>
        <v>1</v>
      </c>
      <c r="S19" s="86">
        <v>0</v>
      </c>
      <c r="T19" s="86">
        <v>1</v>
      </c>
      <c r="U19" s="87"/>
      <c r="V19" s="87">
        <v>0</v>
      </c>
      <c r="W19" s="88">
        <v>0</v>
      </c>
      <c r="X19" s="62">
        <f t="shared" si="8"/>
        <v>0</v>
      </c>
      <c r="Y19" s="62">
        <f t="shared" si="9"/>
        <v>0</v>
      </c>
      <c r="Z19" s="89">
        <v>0</v>
      </c>
      <c r="AA19" s="64">
        <f t="shared" si="10"/>
        <v>0</v>
      </c>
      <c r="AB19" s="90">
        <v>0</v>
      </c>
      <c r="AC19" s="65">
        <f t="shared" si="11"/>
        <v>0</v>
      </c>
      <c r="AD19" s="63">
        <f t="shared" si="12"/>
        <v>0</v>
      </c>
      <c r="AE19" s="90">
        <v>0</v>
      </c>
      <c r="AF19" s="90">
        <v>0</v>
      </c>
      <c r="AG19" s="92">
        <v>0</v>
      </c>
      <c r="AH19" s="116" t="s">
        <v>56</v>
      </c>
      <c r="AI19" s="116"/>
      <c r="AJ19" s="116"/>
      <c r="AK19" s="116"/>
    </row>
    <row r="20" spans="1:37" s="20" customFormat="1" ht="13.5" customHeight="1">
      <c r="A20" s="69">
        <v>16</v>
      </c>
      <c r="B20" s="72">
        <v>10.5</v>
      </c>
      <c r="C20" s="72">
        <v>16.4</v>
      </c>
      <c r="D20" s="51">
        <f t="shared" si="0"/>
        <v>16.4</v>
      </c>
      <c r="E20" s="72">
        <v>3.7</v>
      </c>
      <c r="F20" s="72">
        <v>9.3</v>
      </c>
      <c r="G20" s="51">
        <f t="shared" si="1"/>
        <v>3.7</v>
      </c>
      <c r="H20" s="53">
        <f t="shared" si="2"/>
        <v>0</v>
      </c>
      <c r="I20" s="54">
        <v>-2.1</v>
      </c>
      <c r="J20" s="3">
        <f t="shared" si="3"/>
        <v>1</v>
      </c>
      <c r="K20" s="93"/>
      <c r="L20" s="72">
        <v>0</v>
      </c>
      <c r="M20" s="51">
        <f t="shared" si="4"/>
        <v>0</v>
      </c>
      <c r="N20" s="56">
        <f t="shared" si="5"/>
        <v>0</v>
      </c>
      <c r="O20" s="98"/>
      <c r="P20" s="72">
        <v>0</v>
      </c>
      <c r="Q20" s="58">
        <f t="shared" si="6"/>
        <v>0</v>
      </c>
      <c r="R20" s="58">
        <f t="shared" si="7"/>
        <v>1</v>
      </c>
      <c r="S20" s="74">
        <v>0</v>
      </c>
      <c r="T20" s="74">
        <v>1</v>
      </c>
      <c r="U20" s="75"/>
      <c r="V20" s="75">
        <v>0</v>
      </c>
      <c r="W20" s="76">
        <v>0</v>
      </c>
      <c r="X20" s="77">
        <f t="shared" si="8"/>
        <v>0</v>
      </c>
      <c r="Y20" s="62">
        <f t="shared" si="9"/>
        <v>0</v>
      </c>
      <c r="Z20" s="78">
        <v>0</v>
      </c>
      <c r="AA20" s="77">
        <f t="shared" si="10"/>
        <v>0</v>
      </c>
      <c r="AB20" s="78">
        <v>0</v>
      </c>
      <c r="AC20" s="65">
        <f t="shared" si="11"/>
        <v>0</v>
      </c>
      <c r="AD20" s="63">
        <f t="shared" si="12"/>
        <v>0</v>
      </c>
      <c r="AE20" s="78">
        <v>0</v>
      </c>
      <c r="AF20" s="78">
        <v>0</v>
      </c>
      <c r="AG20" s="80">
        <v>0</v>
      </c>
      <c r="AH20" s="117" t="s">
        <v>57</v>
      </c>
      <c r="AI20" s="117"/>
      <c r="AJ20" s="117"/>
      <c r="AK20" s="117"/>
    </row>
    <row r="21" spans="1:37" s="20" customFormat="1" ht="13.5" customHeight="1">
      <c r="A21" s="21">
        <v>17</v>
      </c>
      <c r="B21" s="95">
        <v>10.9</v>
      </c>
      <c r="C21" s="81">
        <v>14.2</v>
      </c>
      <c r="D21" s="51">
        <f t="shared" si="0"/>
        <v>14.2</v>
      </c>
      <c r="E21" s="96">
        <v>6.4</v>
      </c>
      <c r="F21" s="96">
        <v>7.7</v>
      </c>
      <c r="G21" s="51">
        <f t="shared" si="1"/>
        <v>6.4</v>
      </c>
      <c r="H21" s="53">
        <f t="shared" si="2"/>
        <v>0</v>
      </c>
      <c r="I21" s="54">
        <v>0.2</v>
      </c>
      <c r="J21" s="3">
        <f t="shared" si="3"/>
        <v>0</v>
      </c>
      <c r="K21" s="115"/>
      <c r="L21" s="95">
        <v>0</v>
      </c>
      <c r="M21" s="51">
        <f t="shared" si="4"/>
        <v>0</v>
      </c>
      <c r="N21" s="56">
        <f t="shared" si="5"/>
        <v>0</v>
      </c>
      <c r="O21" s="98"/>
      <c r="P21" s="96">
        <v>0</v>
      </c>
      <c r="Q21" s="58">
        <f t="shared" si="6"/>
        <v>0</v>
      </c>
      <c r="R21" s="58">
        <f t="shared" si="7"/>
        <v>1</v>
      </c>
      <c r="S21" s="86">
        <v>0</v>
      </c>
      <c r="T21" s="86">
        <v>1</v>
      </c>
      <c r="U21" s="87"/>
      <c r="V21" s="87">
        <v>0</v>
      </c>
      <c r="W21" s="88">
        <v>0</v>
      </c>
      <c r="X21" s="62">
        <f t="shared" si="8"/>
        <v>0</v>
      </c>
      <c r="Y21" s="62">
        <f t="shared" si="9"/>
        <v>0</v>
      </c>
      <c r="Z21" s="89">
        <v>0</v>
      </c>
      <c r="AA21" s="64">
        <f t="shared" si="10"/>
        <v>0</v>
      </c>
      <c r="AB21" s="90">
        <v>0</v>
      </c>
      <c r="AC21" s="65">
        <f t="shared" si="11"/>
        <v>0</v>
      </c>
      <c r="AD21" s="63">
        <f t="shared" si="12"/>
        <v>0</v>
      </c>
      <c r="AE21" s="90">
        <v>0</v>
      </c>
      <c r="AF21" s="90">
        <v>0</v>
      </c>
      <c r="AG21" s="92">
        <v>0</v>
      </c>
      <c r="AH21" s="118" t="s">
        <v>58</v>
      </c>
      <c r="AI21" s="119"/>
      <c r="AJ21" s="119"/>
      <c r="AK21" s="120"/>
    </row>
    <row r="22" spans="1:37" s="20" customFormat="1" ht="13.5" customHeight="1">
      <c r="A22" s="69">
        <v>18</v>
      </c>
      <c r="B22" s="72">
        <v>10.2</v>
      </c>
      <c r="C22" s="70">
        <v>15.9</v>
      </c>
      <c r="D22" s="51">
        <f t="shared" si="0"/>
        <v>15.9</v>
      </c>
      <c r="E22" s="70">
        <v>3.6</v>
      </c>
      <c r="F22" s="72">
        <v>7.2</v>
      </c>
      <c r="G22" s="51">
        <f t="shared" si="1"/>
        <v>3.6</v>
      </c>
      <c r="H22" s="53">
        <f t="shared" si="2"/>
        <v>0</v>
      </c>
      <c r="I22" s="54">
        <v>-2.5</v>
      </c>
      <c r="J22" s="3">
        <f t="shared" si="3"/>
        <v>1</v>
      </c>
      <c r="K22" s="93"/>
      <c r="L22" s="72">
        <v>0</v>
      </c>
      <c r="M22" s="51">
        <f t="shared" si="4"/>
        <v>0</v>
      </c>
      <c r="N22" s="56">
        <f t="shared" si="5"/>
        <v>0</v>
      </c>
      <c r="O22" s="73"/>
      <c r="P22" s="72">
        <v>0</v>
      </c>
      <c r="Q22" s="58">
        <f t="shared" si="6"/>
        <v>0</v>
      </c>
      <c r="R22" s="58">
        <f t="shared" si="7"/>
        <v>1</v>
      </c>
      <c r="S22" s="74">
        <v>0</v>
      </c>
      <c r="T22" s="74">
        <v>0</v>
      </c>
      <c r="U22" s="75"/>
      <c r="V22" s="75">
        <v>0</v>
      </c>
      <c r="W22" s="76">
        <v>0</v>
      </c>
      <c r="X22" s="77">
        <f t="shared" si="8"/>
        <v>0</v>
      </c>
      <c r="Y22" s="62">
        <f t="shared" si="9"/>
        <v>0</v>
      </c>
      <c r="Z22" s="78">
        <v>0</v>
      </c>
      <c r="AA22" s="77">
        <f t="shared" si="10"/>
        <v>0</v>
      </c>
      <c r="AB22" s="78">
        <v>0</v>
      </c>
      <c r="AC22" s="65">
        <f t="shared" si="11"/>
        <v>0</v>
      </c>
      <c r="AD22" s="63">
        <f t="shared" si="12"/>
        <v>0</v>
      </c>
      <c r="AE22" s="78">
        <v>0</v>
      </c>
      <c r="AF22" s="78">
        <v>0</v>
      </c>
      <c r="AG22" s="80">
        <v>0</v>
      </c>
      <c r="AH22" s="121" t="s">
        <v>59</v>
      </c>
      <c r="AI22" s="122"/>
      <c r="AJ22" s="122"/>
      <c r="AK22" s="123"/>
    </row>
    <row r="23" spans="1:37" s="20" customFormat="1" ht="13.5" customHeight="1">
      <c r="A23" s="21">
        <v>19</v>
      </c>
      <c r="B23" s="95">
        <v>9</v>
      </c>
      <c r="C23" s="81">
        <v>12.9</v>
      </c>
      <c r="D23" s="51">
        <f t="shared" si="0"/>
        <v>12.9</v>
      </c>
      <c r="E23" s="82">
        <v>3.6</v>
      </c>
      <c r="F23" s="82">
        <v>8.7</v>
      </c>
      <c r="G23" s="51">
        <f t="shared" si="1"/>
        <v>3.6</v>
      </c>
      <c r="H23" s="53">
        <f t="shared" si="2"/>
        <v>0</v>
      </c>
      <c r="I23" s="83">
        <v>-2.6</v>
      </c>
      <c r="J23" s="3">
        <f t="shared" si="3"/>
        <v>1</v>
      </c>
      <c r="K23" s="100"/>
      <c r="L23" s="81" t="s">
        <v>55</v>
      </c>
      <c r="M23" s="51">
        <f t="shared" si="4"/>
        <v>0</v>
      </c>
      <c r="N23" s="56">
        <f t="shared" si="5"/>
        <v>0</v>
      </c>
      <c r="O23" s="85"/>
      <c r="P23" s="82">
        <v>0</v>
      </c>
      <c r="Q23" s="58">
        <f t="shared" si="6"/>
        <v>0</v>
      </c>
      <c r="R23" s="58">
        <f t="shared" si="7"/>
        <v>1</v>
      </c>
      <c r="S23" s="74">
        <v>0</v>
      </c>
      <c r="T23" s="86">
        <v>0</v>
      </c>
      <c r="U23" s="87"/>
      <c r="V23" s="87">
        <v>0</v>
      </c>
      <c r="W23" s="88">
        <v>0</v>
      </c>
      <c r="X23" s="62">
        <f t="shared" si="8"/>
        <v>0</v>
      </c>
      <c r="Y23" s="62">
        <f t="shared" si="9"/>
        <v>0</v>
      </c>
      <c r="Z23" s="89">
        <v>0</v>
      </c>
      <c r="AA23" s="64">
        <f t="shared" si="10"/>
        <v>0</v>
      </c>
      <c r="AB23" s="90">
        <v>0</v>
      </c>
      <c r="AC23" s="65">
        <f t="shared" si="11"/>
        <v>0</v>
      </c>
      <c r="AD23" s="63">
        <f t="shared" si="12"/>
        <v>0</v>
      </c>
      <c r="AE23" s="90">
        <v>0</v>
      </c>
      <c r="AF23" s="90">
        <v>0</v>
      </c>
      <c r="AG23" s="92">
        <v>0</v>
      </c>
      <c r="AH23" s="117" t="s">
        <v>60</v>
      </c>
      <c r="AI23" s="117"/>
      <c r="AJ23" s="117"/>
      <c r="AK23" s="117"/>
    </row>
    <row r="24" spans="1:37" s="20" customFormat="1" ht="13.5" customHeight="1">
      <c r="A24" s="69">
        <v>20</v>
      </c>
      <c r="B24" s="72">
        <v>11</v>
      </c>
      <c r="C24" s="72">
        <v>16.1</v>
      </c>
      <c r="D24" s="51">
        <f t="shared" si="0"/>
        <v>16.1</v>
      </c>
      <c r="E24" s="70">
        <v>0.30000000000000004</v>
      </c>
      <c r="F24" s="72">
        <v>8.7</v>
      </c>
      <c r="G24" s="51">
        <f t="shared" si="1"/>
        <v>0.30000000000000004</v>
      </c>
      <c r="H24" s="53">
        <f t="shared" si="2"/>
        <v>0</v>
      </c>
      <c r="I24" s="83">
        <v>-3.6</v>
      </c>
      <c r="J24" s="3">
        <f t="shared" si="3"/>
        <v>1</v>
      </c>
      <c r="K24" s="71"/>
      <c r="L24" s="72">
        <v>0</v>
      </c>
      <c r="M24" s="51">
        <f t="shared" si="4"/>
        <v>0</v>
      </c>
      <c r="N24" s="56">
        <f t="shared" si="5"/>
        <v>0</v>
      </c>
      <c r="O24" s="98"/>
      <c r="P24" s="72">
        <v>0</v>
      </c>
      <c r="Q24" s="58">
        <f t="shared" si="6"/>
        <v>0</v>
      </c>
      <c r="R24" s="58">
        <f t="shared" si="7"/>
        <v>1</v>
      </c>
      <c r="S24" s="74">
        <v>0</v>
      </c>
      <c r="T24" s="74">
        <v>0</v>
      </c>
      <c r="U24" s="75"/>
      <c r="V24" s="75">
        <v>0</v>
      </c>
      <c r="W24" s="76">
        <v>0</v>
      </c>
      <c r="X24" s="77">
        <f t="shared" si="8"/>
        <v>0</v>
      </c>
      <c r="Y24" s="62">
        <f t="shared" si="9"/>
        <v>0</v>
      </c>
      <c r="Z24" s="78">
        <v>0</v>
      </c>
      <c r="AA24" s="77">
        <f t="shared" si="10"/>
        <v>0</v>
      </c>
      <c r="AB24" s="78">
        <v>0</v>
      </c>
      <c r="AC24" s="65">
        <f t="shared" si="11"/>
        <v>0</v>
      </c>
      <c r="AD24" s="63">
        <f t="shared" si="12"/>
        <v>0</v>
      </c>
      <c r="AE24" s="78">
        <v>0</v>
      </c>
      <c r="AF24" s="78">
        <v>0</v>
      </c>
      <c r="AG24" s="80">
        <v>0</v>
      </c>
      <c r="AH24" s="124" t="s">
        <v>61</v>
      </c>
      <c r="AI24" s="125"/>
      <c r="AJ24" s="125"/>
      <c r="AK24" s="123"/>
    </row>
    <row r="25" spans="1:37" s="20" customFormat="1" ht="13.5" customHeight="1">
      <c r="A25" s="21">
        <v>21</v>
      </c>
      <c r="B25" s="95">
        <v>10.8</v>
      </c>
      <c r="C25" s="95">
        <v>18.4</v>
      </c>
      <c r="D25" s="51">
        <f t="shared" si="0"/>
        <v>18.4</v>
      </c>
      <c r="E25" s="96">
        <v>2.5</v>
      </c>
      <c r="F25" s="96">
        <v>10.4</v>
      </c>
      <c r="G25" s="51">
        <f t="shared" si="1"/>
        <v>2.5</v>
      </c>
      <c r="H25" s="53">
        <f t="shared" si="2"/>
        <v>0</v>
      </c>
      <c r="I25" s="54">
        <v>-2.5</v>
      </c>
      <c r="J25" s="3">
        <f t="shared" si="3"/>
        <v>1</v>
      </c>
      <c r="K25" s="100"/>
      <c r="L25" s="81">
        <v>0</v>
      </c>
      <c r="M25" s="52">
        <f t="shared" si="4"/>
        <v>0</v>
      </c>
      <c r="N25" s="126">
        <f t="shared" si="5"/>
        <v>0</v>
      </c>
      <c r="O25" s="101"/>
      <c r="P25" s="82">
        <v>0</v>
      </c>
      <c r="Q25" s="58">
        <f t="shared" si="6"/>
        <v>0</v>
      </c>
      <c r="R25" s="58">
        <f t="shared" si="7"/>
        <v>1</v>
      </c>
      <c r="S25" s="74">
        <v>0</v>
      </c>
      <c r="T25" s="86">
        <v>0</v>
      </c>
      <c r="U25" s="87"/>
      <c r="V25" s="87">
        <v>0</v>
      </c>
      <c r="W25" s="88">
        <v>0</v>
      </c>
      <c r="X25" s="62">
        <f t="shared" si="8"/>
        <v>0</v>
      </c>
      <c r="Y25" s="62">
        <f t="shared" si="9"/>
        <v>0</v>
      </c>
      <c r="Z25" s="89">
        <v>0</v>
      </c>
      <c r="AA25" s="64">
        <f t="shared" si="10"/>
        <v>0</v>
      </c>
      <c r="AB25" s="90">
        <v>0</v>
      </c>
      <c r="AC25" s="65">
        <f t="shared" si="11"/>
        <v>0</v>
      </c>
      <c r="AD25" s="63">
        <f t="shared" si="12"/>
        <v>0</v>
      </c>
      <c r="AE25" s="90">
        <v>0</v>
      </c>
      <c r="AF25" s="90">
        <v>0</v>
      </c>
      <c r="AG25" s="92">
        <v>0</v>
      </c>
      <c r="AH25" s="124" t="s">
        <v>62</v>
      </c>
      <c r="AI25" s="127"/>
      <c r="AJ25" s="127"/>
      <c r="AK25" s="123"/>
    </row>
    <row r="26" spans="1:37" s="20" customFormat="1" ht="13.5" customHeight="1">
      <c r="A26" s="69">
        <v>22</v>
      </c>
      <c r="B26" s="72">
        <v>10.9</v>
      </c>
      <c r="C26" s="72">
        <v>18</v>
      </c>
      <c r="D26" s="51">
        <f t="shared" si="0"/>
        <v>18</v>
      </c>
      <c r="E26" s="70">
        <v>1.7000000000000002</v>
      </c>
      <c r="F26" s="72">
        <v>10.8</v>
      </c>
      <c r="G26" s="51">
        <f t="shared" si="1"/>
        <v>1.7000000000000002</v>
      </c>
      <c r="H26" s="53">
        <f t="shared" si="2"/>
        <v>0</v>
      </c>
      <c r="I26" s="83">
        <v>-2.6</v>
      </c>
      <c r="J26" s="3">
        <f t="shared" si="3"/>
        <v>1</v>
      </c>
      <c r="K26" s="57"/>
      <c r="L26" s="70">
        <v>0</v>
      </c>
      <c r="M26" s="51">
        <f t="shared" si="4"/>
        <v>0</v>
      </c>
      <c r="N26" s="56">
        <f t="shared" si="5"/>
        <v>0</v>
      </c>
      <c r="O26" s="101"/>
      <c r="P26" s="70">
        <v>0</v>
      </c>
      <c r="Q26" s="58">
        <f>IF(SUM(M26,P26)&gt;0.9,1,0)</f>
        <v>0</v>
      </c>
      <c r="R26" s="58">
        <f>IF(OR(M26="",P26=""),0,1)</f>
        <v>1</v>
      </c>
      <c r="S26" s="74">
        <v>0</v>
      </c>
      <c r="T26" s="74">
        <v>0</v>
      </c>
      <c r="U26" s="75"/>
      <c r="V26" s="75">
        <v>0</v>
      </c>
      <c r="W26" s="76">
        <v>0</v>
      </c>
      <c r="X26" s="77">
        <f t="shared" si="8"/>
        <v>0</v>
      </c>
      <c r="Y26" s="62">
        <f t="shared" si="9"/>
        <v>0</v>
      </c>
      <c r="Z26" s="78">
        <v>0</v>
      </c>
      <c r="AA26" s="77">
        <f t="shared" si="10"/>
        <v>0</v>
      </c>
      <c r="AB26" s="78">
        <v>0</v>
      </c>
      <c r="AC26" s="65">
        <f t="shared" si="11"/>
        <v>0</v>
      </c>
      <c r="AD26" s="63">
        <f t="shared" si="12"/>
        <v>0</v>
      </c>
      <c r="AE26" s="78">
        <v>0</v>
      </c>
      <c r="AF26" s="78">
        <v>0</v>
      </c>
      <c r="AG26" s="80">
        <v>0</v>
      </c>
      <c r="AH26" s="128" t="s">
        <v>63</v>
      </c>
      <c r="AI26" s="125"/>
      <c r="AJ26" s="125"/>
      <c r="AK26" s="123"/>
    </row>
    <row r="27" spans="1:37" s="20" customFormat="1" ht="13.5" customHeight="1">
      <c r="A27" s="21">
        <v>23</v>
      </c>
      <c r="B27" s="95">
        <v>11.6</v>
      </c>
      <c r="C27" s="81">
        <v>18.9</v>
      </c>
      <c r="D27" s="51">
        <f t="shared" si="0"/>
        <v>18.9</v>
      </c>
      <c r="E27" s="96">
        <v>3.1</v>
      </c>
      <c r="F27" s="96">
        <v>11.6</v>
      </c>
      <c r="G27" s="51">
        <f t="shared" si="1"/>
        <v>3.1</v>
      </c>
      <c r="H27" s="53">
        <f t="shared" si="2"/>
        <v>0</v>
      </c>
      <c r="I27" s="54">
        <v>-1.6</v>
      </c>
      <c r="J27" s="3">
        <f t="shared" si="3"/>
        <v>1</v>
      </c>
      <c r="K27" s="100"/>
      <c r="L27" s="84">
        <v>0</v>
      </c>
      <c r="M27" s="51">
        <f t="shared" si="4"/>
        <v>0</v>
      </c>
      <c r="N27" s="56">
        <f t="shared" si="5"/>
        <v>0</v>
      </c>
      <c r="O27" s="101"/>
      <c r="P27" s="82">
        <v>0</v>
      </c>
      <c r="Q27" s="58">
        <f aca="true" t="shared" si="13" ref="Q27:Q34">IF(SUM(L27,P27)&gt;0.9,1,0)</f>
        <v>0</v>
      </c>
      <c r="R27" s="58">
        <f aca="true" t="shared" si="14" ref="R27:R34">IF(OR(L27="",P27=""),0,1)</f>
        <v>1</v>
      </c>
      <c r="S27" s="74">
        <v>0</v>
      </c>
      <c r="T27" s="86">
        <v>0</v>
      </c>
      <c r="U27" s="87"/>
      <c r="V27" s="87">
        <v>0</v>
      </c>
      <c r="W27" s="88">
        <v>0</v>
      </c>
      <c r="X27" s="62">
        <f t="shared" si="8"/>
        <v>0</v>
      </c>
      <c r="Y27" s="62">
        <f t="shared" si="9"/>
        <v>0</v>
      </c>
      <c r="Z27" s="89">
        <v>0</v>
      </c>
      <c r="AA27" s="64">
        <f t="shared" si="10"/>
        <v>0</v>
      </c>
      <c r="AB27" s="90">
        <v>0</v>
      </c>
      <c r="AC27" s="65">
        <f t="shared" si="11"/>
        <v>0</v>
      </c>
      <c r="AD27" s="63">
        <f t="shared" si="12"/>
        <v>0</v>
      </c>
      <c r="AE27" s="90">
        <v>0</v>
      </c>
      <c r="AF27" s="90">
        <v>0</v>
      </c>
      <c r="AG27" s="92">
        <v>0</v>
      </c>
      <c r="AH27" s="124" t="s">
        <v>64</v>
      </c>
      <c r="AI27" s="127"/>
      <c r="AJ27" s="127"/>
      <c r="AK27" s="123"/>
    </row>
    <row r="28" spans="1:37" s="20" customFormat="1" ht="13.5" customHeight="1">
      <c r="A28" s="69">
        <v>24</v>
      </c>
      <c r="B28" s="72">
        <v>12.1</v>
      </c>
      <c r="C28" s="70">
        <v>15.6</v>
      </c>
      <c r="D28" s="51">
        <f t="shared" si="0"/>
        <v>15.6</v>
      </c>
      <c r="E28" s="72">
        <v>6.1</v>
      </c>
      <c r="F28" s="72">
        <v>10.3</v>
      </c>
      <c r="G28" s="51">
        <f t="shared" si="1"/>
        <v>6.1</v>
      </c>
      <c r="H28" s="53">
        <f t="shared" si="2"/>
        <v>0</v>
      </c>
      <c r="I28" s="54">
        <v>0.7</v>
      </c>
      <c r="J28" s="3">
        <f t="shared" si="3"/>
        <v>0</v>
      </c>
      <c r="K28" s="57"/>
      <c r="L28" s="70">
        <v>0.2</v>
      </c>
      <c r="M28" s="51">
        <f t="shared" si="4"/>
        <v>1</v>
      </c>
      <c r="N28" s="56">
        <f t="shared" si="5"/>
        <v>0.2</v>
      </c>
      <c r="O28" s="101"/>
      <c r="P28" s="70" t="s">
        <v>55</v>
      </c>
      <c r="Q28" s="58">
        <f t="shared" si="13"/>
        <v>0</v>
      </c>
      <c r="R28" s="58">
        <f t="shared" si="14"/>
        <v>1</v>
      </c>
      <c r="S28" s="74">
        <v>0</v>
      </c>
      <c r="T28" s="74">
        <v>0</v>
      </c>
      <c r="U28" s="75"/>
      <c r="V28" s="75">
        <v>0</v>
      </c>
      <c r="W28" s="76">
        <v>0</v>
      </c>
      <c r="X28" s="77">
        <f t="shared" si="8"/>
        <v>0</v>
      </c>
      <c r="Y28" s="62">
        <f t="shared" si="9"/>
        <v>0</v>
      </c>
      <c r="Z28" s="78">
        <v>0</v>
      </c>
      <c r="AA28" s="77">
        <f t="shared" si="10"/>
        <v>0</v>
      </c>
      <c r="AB28" s="78">
        <v>0</v>
      </c>
      <c r="AC28" s="65">
        <f t="shared" si="11"/>
        <v>0</v>
      </c>
      <c r="AD28" s="63">
        <f t="shared" si="12"/>
        <v>0</v>
      </c>
      <c r="AE28" s="78">
        <v>0</v>
      </c>
      <c r="AF28" s="78">
        <v>0</v>
      </c>
      <c r="AG28" s="80">
        <v>0</v>
      </c>
      <c r="AH28" s="129" t="s">
        <v>65</v>
      </c>
      <c r="AI28" s="130"/>
      <c r="AJ28" s="130"/>
      <c r="AK28" s="131"/>
    </row>
    <row r="29" spans="1:37" s="20" customFormat="1" ht="13.5" customHeight="1">
      <c r="A29" s="21">
        <v>25</v>
      </c>
      <c r="B29" s="95">
        <v>12.7</v>
      </c>
      <c r="C29" s="81">
        <v>16.4</v>
      </c>
      <c r="D29" s="51">
        <f t="shared" si="0"/>
        <v>16.4</v>
      </c>
      <c r="E29" s="82">
        <v>10.6</v>
      </c>
      <c r="F29" s="132">
        <v>5.6</v>
      </c>
      <c r="G29" s="51">
        <f t="shared" si="1"/>
        <v>5.6</v>
      </c>
      <c r="H29" s="53">
        <f t="shared" si="2"/>
        <v>0</v>
      </c>
      <c r="I29" s="133">
        <v>6.3</v>
      </c>
      <c r="J29" s="3">
        <f t="shared" si="3"/>
        <v>0</v>
      </c>
      <c r="K29" s="100"/>
      <c r="L29" s="84">
        <v>0.4</v>
      </c>
      <c r="M29" s="51">
        <f t="shared" si="4"/>
        <v>1</v>
      </c>
      <c r="N29" s="56">
        <f t="shared" si="5"/>
        <v>0.6000000000000001</v>
      </c>
      <c r="O29" s="101"/>
      <c r="P29" s="82">
        <v>0.2</v>
      </c>
      <c r="Q29" s="58">
        <f t="shared" si="13"/>
        <v>0</v>
      </c>
      <c r="R29" s="58">
        <f t="shared" si="14"/>
        <v>1</v>
      </c>
      <c r="S29" s="74">
        <v>0</v>
      </c>
      <c r="T29" s="86">
        <v>1</v>
      </c>
      <c r="U29" s="87"/>
      <c r="V29" s="87">
        <v>1</v>
      </c>
      <c r="W29" s="88">
        <v>0</v>
      </c>
      <c r="X29" s="62">
        <f t="shared" si="8"/>
        <v>0</v>
      </c>
      <c r="Y29" s="62">
        <f t="shared" si="9"/>
        <v>0</v>
      </c>
      <c r="Z29" s="89">
        <v>0</v>
      </c>
      <c r="AA29" s="64">
        <f t="shared" si="10"/>
        <v>0</v>
      </c>
      <c r="AB29" s="90">
        <v>0</v>
      </c>
      <c r="AC29" s="65">
        <f t="shared" si="11"/>
        <v>0</v>
      </c>
      <c r="AD29" s="63">
        <f t="shared" si="12"/>
        <v>0</v>
      </c>
      <c r="AE29" s="90">
        <v>0</v>
      </c>
      <c r="AF29" s="90">
        <v>0</v>
      </c>
      <c r="AG29" s="92">
        <v>0</v>
      </c>
      <c r="AH29" s="124" t="s">
        <v>66</v>
      </c>
      <c r="AI29" s="125"/>
      <c r="AJ29" s="125"/>
      <c r="AK29" s="123"/>
    </row>
    <row r="30" spans="1:37" s="20" customFormat="1" ht="13.5" customHeight="1">
      <c r="A30" s="69">
        <v>26</v>
      </c>
      <c r="B30" s="134">
        <v>8.7</v>
      </c>
      <c r="C30" s="70">
        <v>12.7</v>
      </c>
      <c r="D30" s="51">
        <f t="shared" si="0"/>
        <v>12.7</v>
      </c>
      <c r="E30" s="72">
        <v>4.2</v>
      </c>
      <c r="F30" s="72">
        <v>4.6</v>
      </c>
      <c r="G30" s="51">
        <f t="shared" si="1"/>
        <v>4.2</v>
      </c>
      <c r="H30" s="53">
        <f t="shared" si="2"/>
        <v>0</v>
      </c>
      <c r="I30" s="54">
        <v>0.4</v>
      </c>
      <c r="J30" s="3">
        <f t="shared" si="3"/>
        <v>0</v>
      </c>
      <c r="K30" s="93"/>
      <c r="L30" s="135">
        <v>0</v>
      </c>
      <c r="M30" s="51">
        <f t="shared" si="4"/>
        <v>0</v>
      </c>
      <c r="N30" s="56">
        <f t="shared" si="5"/>
        <v>0</v>
      </c>
      <c r="O30" s="98"/>
      <c r="P30" s="72">
        <v>0</v>
      </c>
      <c r="Q30" s="58">
        <f t="shared" si="13"/>
        <v>0</v>
      </c>
      <c r="R30" s="58">
        <f t="shared" si="14"/>
        <v>1</v>
      </c>
      <c r="S30" s="74">
        <v>0</v>
      </c>
      <c r="T30" s="74">
        <v>0</v>
      </c>
      <c r="U30" s="75"/>
      <c r="V30" s="75">
        <v>0</v>
      </c>
      <c r="W30" s="76">
        <v>0</v>
      </c>
      <c r="X30" s="77">
        <f t="shared" si="8"/>
        <v>0</v>
      </c>
      <c r="Y30" s="62">
        <f t="shared" si="9"/>
        <v>0</v>
      </c>
      <c r="Z30" s="78">
        <v>0</v>
      </c>
      <c r="AA30" s="77">
        <f t="shared" si="10"/>
        <v>0</v>
      </c>
      <c r="AB30" s="78">
        <v>0</v>
      </c>
      <c r="AC30" s="65">
        <f t="shared" si="11"/>
        <v>0</v>
      </c>
      <c r="AD30" s="63">
        <f t="shared" si="12"/>
        <v>0</v>
      </c>
      <c r="AE30" s="78">
        <v>0</v>
      </c>
      <c r="AF30" s="78">
        <v>0</v>
      </c>
      <c r="AG30" s="80">
        <v>0</v>
      </c>
      <c r="AH30" s="117" t="s">
        <v>67</v>
      </c>
      <c r="AI30" s="117"/>
      <c r="AJ30" s="117"/>
      <c r="AK30" s="117"/>
    </row>
    <row r="31" spans="1:37" s="20" customFormat="1" ht="13.5" customHeight="1">
      <c r="A31" s="21">
        <v>27</v>
      </c>
      <c r="B31" s="81">
        <v>7.8</v>
      </c>
      <c r="C31" s="81">
        <v>11.8</v>
      </c>
      <c r="D31" s="51">
        <f t="shared" si="0"/>
        <v>11.8</v>
      </c>
      <c r="E31" s="112">
        <v>0.2</v>
      </c>
      <c r="F31" s="96">
        <v>5</v>
      </c>
      <c r="G31" s="51">
        <f t="shared" si="1"/>
        <v>0.2</v>
      </c>
      <c r="H31" s="53">
        <f t="shared" si="2"/>
        <v>0</v>
      </c>
      <c r="I31" s="133">
        <v>-4.4</v>
      </c>
      <c r="J31" s="3">
        <f t="shared" si="3"/>
        <v>1</v>
      </c>
      <c r="K31" s="94"/>
      <c r="L31" s="95" t="s">
        <v>55</v>
      </c>
      <c r="M31" s="51">
        <f t="shared" si="4"/>
        <v>0</v>
      </c>
      <c r="N31" s="56">
        <f t="shared" si="5"/>
        <v>0</v>
      </c>
      <c r="O31" s="73"/>
      <c r="P31" s="96">
        <v>0</v>
      </c>
      <c r="Q31" s="58">
        <f t="shared" si="13"/>
        <v>0</v>
      </c>
      <c r="R31" s="58">
        <f t="shared" si="14"/>
        <v>1</v>
      </c>
      <c r="S31" s="86">
        <v>0</v>
      </c>
      <c r="T31" s="86">
        <v>0</v>
      </c>
      <c r="U31" s="87"/>
      <c r="V31" s="87">
        <v>0</v>
      </c>
      <c r="W31" s="88">
        <v>0</v>
      </c>
      <c r="X31" s="62">
        <f t="shared" si="8"/>
        <v>0</v>
      </c>
      <c r="Y31" s="62">
        <f t="shared" si="9"/>
        <v>0</v>
      </c>
      <c r="Z31" s="89">
        <v>0</v>
      </c>
      <c r="AA31" s="64">
        <f t="shared" si="10"/>
        <v>0</v>
      </c>
      <c r="AB31" s="90">
        <v>0</v>
      </c>
      <c r="AC31" s="65">
        <f t="shared" si="11"/>
        <v>0</v>
      </c>
      <c r="AD31" s="63">
        <f t="shared" si="12"/>
        <v>0</v>
      </c>
      <c r="AE31" s="90">
        <v>0</v>
      </c>
      <c r="AF31" s="90">
        <v>0</v>
      </c>
      <c r="AG31" s="92">
        <v>0</v>
      </c>
      <c r="AH31" s="124" t="s">
        <v>68</v>
      </c>
      <c r="AI31" s="125"/>
      <c r="AJ31" s="125"/>
      <c r="AK31" s="123"/>
    </row>
    <row r="32" spans="1:37" s="20" customFormat="1" ht="13.5" customHeight="1">
      <c r="A32" s="69">
        <v>28</v>
      </c>
      <c r="B32" s="72">
        <v>7.8</v>
      </c>
      <c r="C32" s="70">
        <v>12.6</v>
      </c>
      <c r="D32" s="51">
        <f t="shared" si="0"/>
        <v>12.6</v>
      </c>
      <c r="E32" s="72">
        <v>2.8</v>
      </c>
      <c r="F32" s="72">
        <v>7.7</v>
      </c>
      <c r="G32" s="51">
        <f t="shared" si="1"/>
        <v>2.8</v>
      </c>
      <c r="H32" s="53">
        <f t="shared" si="2"/>
        <v>0</v>
      </c>
      <c r="I32" s="54">
        <v>-2.6</v>
      </c>
      <c r="J32" s="3">
        <f t="shared" si="3"/>
        <v>1</v>
      </c>
      <c r="K32" s="136"/>
      <c r="L32" s="105">
        <v>0</v>
      </c>
      <c r="M32" s="51">
        <f t="shared" si="4"/>
        <v>1</v>
      </c>
      <c r="N32" s="56">
        <f t="shared" si="5"/>
        <v>4.2</v>
      </c>
      <c r="O32" s="137"/>
      <c r="P32" s="105">
        <v>4.2</v>
      </c>
      <c r="Q32" s="58">
        <f t="shared" si="13"/>
        <v>1</v>
      </c>
      <c r="R32" s="58">
        <f t="shared" si="14"/>
        <v>1</v>
      </c>
      <c r="S32" s="74">
        <v>0</v>
      </c>
      <c r="T32" s="74">
        <v>0</v>
      </c>
      <c r="U32" s="75"/>
      <c r="V32" s="75">
        <v>0</v>
      </c>
      <c r="W32" s="76">
        <v>0</v>
      </c>
      <c r="X32" s="62">
        <f t="shared" si="8"/>
        <v>0</v>
      </c>
      <c r="Y32" s="62">
        <f t="shared" si="9"/>
        <v>0</v>
      </c>
      <c r="Z32" s="78">
        <v>0</v>
      </c>
      <c r="AA32" s="77">
        <f t="shared" si="10"/>
        <v>0</v>
      </c>
      <c r="AB32" s="78">
        <v>0</v>
      </c>
      <c r="AC32" s="65">
        <f t="shared" si="11"/>
        <v>0</v>
      </c>
      <c r="AD32" s="63">
        <f t="shared" si="12"/>
        <v>0</v>
      </c>
      <c r="AE32" s="78">
        <v>0</v>
      </c>
      <c r="AF32" s="78">
        <v>0</v>
      </c>
      <c r="AG32" s="80">
        <v>0</v>
      </c>
      <c r="AH32" s="117" t="s">
        <v>69</v>
      </c>
      <c r="AI32" s="117"/>
      <c r="AJ32" s="117"/>
      <c r="AK32" s="117"/>
    </row>
    <row r="33" spans="1:37" s="20" customFormat="1" ht="13.5" customHeight="1">
      <c r="A33" s="34">
        <v>29</v>
      </c>
      <c r="B33" s="138">
        <v>9.1</v>
      </c>
      <c r="C33" s="139">
        <v>12.3</v>
      </c>
      <c r="D33" s="51">
        <f t="shared" si="0"/>
        <v>12.3</v>
      </c>
      <c r="E33" s="138">
        <v>5.5</v>
      </c>
      <c r="F33" s="138">
        <v>7.5</v>
      </c>
      <c r="G33" s="51">
        <f t="shared" si="1"/>
        <v>5.5</v>
      </c>
      <c r="H33" s="53">
        <f t="shared" si="2"/>
        <v>0</v>
      </c>
      <c r="I33" s="54">
        <v>2.5</v>
      </c>
      <c r="J33" s="3">
        <f t="shared" si="3"/>
        <v>0</v>
      </c>
      <c r="K33" s="101"/>
      <c r="L33" s="139">
        <v>0</v>
      </c>
      <c r="M33" s="51">
        <f t="shared" si="4"/>
        <v>0</v>
      </c>
      <c r="N33" s="56">
        <f t="shared" si="5"/>
        <v>0</v>
      </c>
      <c r="O33" s="101"/>
      <c r="P33" s="139" t="s">
        <v>55</v>
      </c>
      <c r="Q33" s="58">
        <f t="shared" si="13"/>
        <v>0</v>
      </c>
      <c r="R33" s="58">
        <f t="shared" si="14"/>
        <v>1</v>
      </c>
      <c r="S33" s="140">
        <v>0</v>
      </c>
      <c r="T33" s="140">
        <v>1</v>
      </c>
      <c r="U33" s="141"/>
      <c r="V33" s="141">
        <v>1</v>
      </c>
      <c r="W33" s="142">
        <v>0</v>
      </c>
      <c r="X33" s="62">
        <f t="shared" si="8"/>
        <v>0</v>
      </c>
      <c r="Y33" s="62">
        <f t="shared" si="9"/>
        <v>0</v>
      </c>
      <c r="Z33" s="143">
        <v>0</v>
      </c>
      <c r="AA33" s="77">
        <f t="shared" si="10"/>
        <v>0</v>
      </c>
      <c r="AB33" s="143">
        <v>0</v>
      </c>
      <c r="AC33" s="65">
        <f t="shared" si="11"/>
        <v>0</v>
      </c>
      <c r="AD33" s="63">
        <f t="shared" si="12"/>
        <v>0</v>
      </c>
      <c r="AE33" s="143">
        <v>0</v>
      </c>
      <c r="AF33" s="143">
        <v>0</v>
      </c>
      <c r="AG33" s="144">
        <v>0</v>
      </c>
      <c r="AH33" s="145" t="s">
        <v>70</v>
      </c>
      <c r="AI33" s="146"/>
      <c r="AJ33" s="146"/>
      <c r="AK33" s="147"/>
    </row>
    <row r="34" spans="1:37" s="20" customFormat="1" ht="13.5" customHeight="1">
      <c r="A34" s="34">
        <v>30</v>
      </c>
      <c r="B34" s="138">
        <v>9.5</v>
      </c>
      <c r="C34" s="139">
        <v>12.7</v>
      </c>
      <c r="D34" s="51">
        <f t="shared" si="0"/>
        <v>12.7</v>
      </c>
      <c r="E34" s="139">
        <v>5.6</v>
      </c>
      <c r="F34" s="139">
        <v>7.4</v>
      </c>
      <c r="G34" s="51">
        <f t="shared" si="1"/>
        <v>5.6</v>
      </c>
      <c r="H34" s="53">
        <f t="shared" si="2"/>
        <v>0</v>
      </c>
      <c r="I34" s="54">
        <v>0.4</v>
      </c>
      <c r="J34" s="3">
        <f t="shared" si="3"/>
        <v>0</v>
      </c>
      <c r="K34" s="101"/>
      <c r="L34" s="139">
        <v>0</v>
      </c>
      <c r="M34" s="51">
        <f t="shared" si="4"/>
        <v>0</v>
      </c>
      <c r="N34" s="56">
        <f t="shared" si="5"/>
        <v>0</v>
      </c>
      <c r="O34" s="85"/>
      <c r="P34" s="139">
        <v>0</v>
      </c>
      <c r="Q34" s="58">
        <f t="shared" si="13"/>
        <v>0</v>
      </c>
      <c r="R34" s="58">
        <f t="shared" si="14"/>
        <v>1</v>
      </c>
      <c r="S34" s="140">
        <v>0</v>
      </c>
      <c r="T34" s="140">
        <v>1</v>
      </c>
      <c r="U34" s="141"/>
      <c r="V34" s="141">
        <v>1</v>
      </c>
      <c r="W34" s="142">
        <v>0</v>
      </c>
      <c r="X34" s="62">
        <f t="shared" si="8"/>
        <v>0</v>
      </c>
      <c r="Y34" s="62">
        <f t="shared" si="9"/>
        <v>0</v>
      </c>
      <c r="Z34" s="143">
        <v>0</v>
      </c>
      <c r="AA34" s="77">
        <f t="shared" si="10"/>
        <v>0</v>
      </c>
      <c r="AB34" s="148">
        <v>0</v>
      </c>
      <c r="AC34" s="65">
        <f t="shared" si="11"/>
        <v>0</v>
      </c>
      <c r="AD34" s="63">
        <f t="shared" si="12"/>
        <v>0</v>
      </c>
      <c r="AE34" s="143">
        <v>0</v>
      </c>
      <c r="AF34" s="143">
        <v>0</v>
      </c>
      <c r="AG34" s="144">
        <v>0</v>
      </c>
      <c r="AH34" s="117" t="s">
        <v>71</v>
      </c>
      <c r="AI34" s="117"/>
      <c r="AJ34" s="117"/>
      <c r="AK34" s="117"/>
    </row>
    <row r="35" spans="1:37" s="20" customFormat="1" ht="13.5" customHeight="1">
      <c r="A35" s="34"/>
      <c r="B35" s="139"/>
      <c r="C35" s="138"/>
      <c r="D35" s="138"/>
      <c r="E35" s="139"/>
      <c r="F35" s="138"/>
      <c r="G35" s="138"/>
      <c r="H35" s="53"/>
      <c r="I35" s="70"/>
      <c r="J35" s="3"/>
      <c r="K35" s="101"/>
      <c r="L35" s="139"/>
      <c r="M35" s="51"/>
      <c r="N35" s="56"/>
      <c r="O35" s="101"/>
      <c r="P35" s="139"/>
      <c r="Q35" s="58"/>
      <c r="R35" s="58"/>
      <c r="S35" s="149"/>
      <c r="T35" s="140"/>
      <c r="U35" s="141"/>
      <c r="V35" s="141"/>
      <c r="W35" s="142"/>
      <c r="X35" s="62"/>
      <c r="Y35" s="62"/>
      <c r="Z35" s="143"/>
      <c r="AA35" s="77"/>
      <c r="AB35" s="143"/>
      <c r="AC35" s="65"/>
      <c r="AD35" s="63"/>
      <c r="AE35" s="143"/>
      <c r="AF35" s="143"/>
      <c r="AG35" s="144"/>
      <c r="AH35" s="124" t="s">
        <v>72</v>
      </c>
      <c r="AI35" s="125"/>
      <c r="AJ35" s="125"/>
      <c r="AK35" s="123"/>
    </row>
    <row r="36" spans="1:37" s="33" customFormat="1" ht="13.5" customHeight="1">
      <c r="A36" s="34"/>
      <c r="B36" s="138"/>
      <c r="C36" s="138"/>
      <c r="D36" s="138"/>
      <c r="E36" s="138"/>
      <c r="F36" s="138"/>
      <c r="G36" s="138"/>
      <c r="H36" s="150"/>
      <c r="I36" s="138"/>
      <c r="J36" s="3"/>
      <c r="K36" s="151"/>
      <c r="L36" s="138"/>
      <c r="M36" s="138"/>
      <c r="N36" s="152"/>
      <c r="O36" s="151"/>
      <c r="P36" s="138"/>
      <c r="Q36" s="72"/>
      <c r="R36" s="72"/>
      <c r="S36" s="153" t="s">
        <v>73</v>
      </c>
      <c r="T36" s="140" t="s">
        <v>74</v>
      </c>
      <c r="U36" s="141" t="s">
        <v>74</v>
      </c>
      <c r="V36" s="141" t="s">
        <v>74</v>
      </c>
      <c r="W36" s="140" t="s">
        <v>74</v>
      </c>
      <c r="X36" s="154"/>
      <c r="Y36" s="155"/>
      <c r="Z36" s="141" t="s">
        <v>74</v>
      </c>
      <c r="AA36" s="141"/>
      <c r="AB36" s="141" t="s">
        <v>74</v>
      </c>
      <c r="AC36" s="141"/>
      <c r="AD36" s="141"/>
      <c r="AE36" s="143" t="s">
        <v>74</v>
      </c>
      <c r="AF36" s="143" t="s">
        <v>74</v>
      </c>
      <c r="AG36" s="144" t="s">
        <v>74</v>
      </c>
      <c r="AH36" s="121" t="s">
        <v>75</v>
      </c>
      <c r="AI36" s="122"/>
      <c r="AJ36" s="122"/>
      <c r="AK36" s="123"/>
    </row>
    <row r="37" spans="1:37" s="20" customFormat="1" ht="13.5" customHeight="1">
      <c r="A37" s="156" t="s">
        <v>76</v>
      </c>
      <c r="B37" s="157">
        <f>SUM(B5:B35)</f>
        <v>319.70000000000005</v>
      </c>
      <c r="C37" s="157">
        <f>SUM(C5:C35)</f>
        <v>466.9</v>
      </c>
      <c r="D37" s="157">
        <f>SUM(D5:D35)</f>
        <v>466.9</v>
      </c>
      <c r="E37" s="157">
        <f>SUM(E5:E35)</f>
        <v>126.69999999999997</v>
      </c>
      <c r="F37" s="157">
        <f>SUM(F5:F35)</f>
        <v>248.79999999999995</v>
      </c>
      <c r="G37" s="157">
        <f>SUM(G5:G35)</f>
        <v>120.09999999999998</v>
      </c>
      <c r="H37" s="158"/>
      <c r="I37" s="157">
        <f>SUM(I5:I35)</f>
        <v>-2.2000000000000024</v>
      </c>
      <c r="J37" s="3"/>
      <c r="K37" s="159"/>
      <c r="L37" s="160">
        <f>SUM(L5:L35)</f>
        <v>2.4</v>
      </c>
      <c r="M37" s="157"/>
      <c r="N37" s="161"/>
      <c r="O37" s="159"/>
      <c r="P37" s="157">
        <f>SUM(P5:P35)</f>
        <v>7.800000000000001</v>
      </c>
      <c r="Q37" s="157"/>
      <c r="R37" s="157">
        <f>SUM(R5:R35)</f>
        <v>30</v>
      </c>
      <c r="S37" s="162"/>
      <c r="T37" s="162"/>
      <c r="U37" s="163"/>
      <c r="V37" s="163"/>
      <c r="W37" s="164">
        <f>SUM(Y5:Y35)</f>
        <v>0</v>
      </c>
      <c r="X37" s="165"/>
      <c r="Y37" s="165"/>
      <c r="Z37" s="166">
        <f>SUM(Z5:Z35)</f>
        <v>0</v>
      </c>
      <c r="AA37" s="166"/>
      <c r="AB37" s="167">
        <f>SUM(AC5:AC35)</f>
        <v>0</v>
      </c>
      <c r="AC37" s="167"/>
      <c r="AD37" s="167"/>
      <c r="AE37" s="165">
        <f>SUM(AE5:AE35)</f>
        <v>0</v>
      </c>
      <c r="AF37" s="165">
        <f>SUM(AF5:AF35)</f>
        <v>2</v>
      </c>
      <c r="AG37" s="168">
        <f>SUM(AG5:AG35)</f>
        <v>0</v>
      </c>
      <c r="AH37" s="124" t="s">
        <v>77</v>
      </c>
      <c r="AI37" s="125"/>
      <c r="AJ37" s="125"/>
      <c r="AK37" s="123"/>
    </row>
    <row r="38" spans="1:37" s="33" customFormat="1" ht="13.5" customHeight="1">
      <c r="A38" s="156" t="s">
        <v>78</v>
      </c>
      <c r="B38" s="157">
        <f>AVERAGE(B5:B35)</f>
        <v>10.656666666666668</v>
      </c>
      <c r="C38" s="157">
        <f>AVERAGE(C5:C35)</f>
        <v>15.563333333333334</v>
      </c>
      <c r="D38" s="157">
        <f>AVERAGE(D5:D35)</f>
        <v>15.563333333333334</v>
      </c>
      <c r="E38" s="157">
        <f>AVERAGE(E5:E35)</f>
        <v>4.223333333333333</v>
      </c>
      <c r="F38" s="157">
        <f>AVERAGE(F5:F35)</f>
        <v>8.293333333333331</v>
      </c>
      <c r="G38" s="157">
        <f>AVERAGE(G5:G35)</f>
        <v>4.003333333333333</v>
      </c>
      <c r="H38" s="158"/>
      <c r="I38" s="157">
        <f>AVERAGE(I5:I35)</f>
        <v>-0.07333333333333335</v>
      </c>
      <c r="J38" s="3"/>
      <c r="K38" s="159"/>
      <c r="L38" s="95"/>
      <c r="M38" s="169"/>
      <c r="N38" s="161"/>
      <c r="O38" s="170"/>
      <c r="P38" s="157"/>
      <c r="Q38" s="169"/>
      <c r="R38" s="157"/>
      <c r="S38" s="171"/>
      <c r="T38" s="162"/>
      <c r="U38" s="163"/>
      <c r="V38" s="163"/>
      <c r="W38" s="172"/>
      <c r="X38" s="173"/>
      <c r="Y38" s="173"/>
      <c r="Z38" s="173"/>
      <c r="AA38" s="173"/>
      <c r="AB38" s="165">
        <f>SUM(AD5:AD35)</f>
        <v>0</v>
      </c>
      <c r="AC38" s="173"/>
      <c r="AD38" s="173"/>
      <c r="AE38" s="167"/>
      <c r="AF38" s="167"/>
      <c r="AG38" s="174"/>
      <c r="AH38" s="117" t="s">
        <v>79</v>
      </c>
      <c r="AI38" s="117"/>
      <c r="AJ38" s="117"/>
      <c r="AK38" s="117"/>
    </row>
    <row r="39" spans="1:37" s="20" customFormat="1" ht="13.5" customHeight="1">
      <c r="A39" s="156" t="s">
        <v>80</v>
      </c>
      <c r="B39" s="157">
        <f>MAX(B5:B35)</f>
        <v>15.2</v>
      </c>
      <c r="C39" s="157">
        <f>MAX(C5:C35)</f>
        <v>20.6</v>
      </c>
      <c r="D39" s="157">
        <f>MAX(D5:D35)</f>
        <v>20.6</v>
      </c>
      <c r="E39" s="157">
        <f>MAX(E5:E35)</f>
        <v>10.6</v>
      </c>
      <c r="F39" s="157">
        <f>MAX(F5:F35)</f>
        <v>11.8</v>
      </c>
      <c r="G39" s="157">
        <f>MAX(G5:G35)</f>
        <v>8.6</v>
      </c>
      <c r="H39" s="158"/>
      <c r="I39" s="157">
        <f>MAX(I5:I35)</f>
        <v>6.3</v>
      </c>
      <c r="J39" s="3"/>
      <c r="K39" s="159"/>
      <c r="L39" s="175">
        <f>MAX(L5:L35)</f>
        <v>0.6000000000000001</v>
      </c>
      <c r="M39" s="157"/>
      <c r="N39" s="161"/>
      <c r="O39" s="159"/>
      <c r="P39" s="157">
        <f>MAX(P5:P35)</f>
        <v>4.2</v>
      </c>
      <c r="Q39" s="157"/>
      <c r="R39" s="157"/>
      <c r="S39" s="162"/>
      <c r="T39" s="162"/>
      <c r="U39" s="163"/>
      <c r="V39" s="163"/>
      <c r="W39" s="176"/>
      <c r="X39" s="163"/>
      <c r="Y39" s="163"/>
      <c r="Z39" s="163"/>
      <c r="AA39" s="163"/>
      <c r="AB39" s="163"/>
      <c r="AC39" s="163"/>
      <c r="AD39" s="163"/>
      <c r="AE39" s="165"/>
      <c r="AF39" s="165"/>
      <c r="AG39" s="168"/>
      <c r="AH39" s="124" t="s">
        <v>81</v>
      </c>
      <c r="AI39" s="125"/>
      <c r="AJ39" s="125"/>
      <c r="AK39" s="123"/>
    </row>
    <row r="40" spans="1:37" s="33" customFormat="1" ht="13.5" customHeight="1">
      <c r="A40" s="177" t="s">
        <v>82</v>
      </c>
      <c r="B40" s="178">
        <f>MIN(B5:B35)</f>
        <v>7.8</v>
      </c>
      <c r="C40" s="178">
        <f>MIN(C5:C35)</f>
        <v>10.3</v>
      </c>
      <c r="D40" s="178">
        <f>MIN(D5:D35)</f>
        <v>10.3</v>
      </c>
      <c r="E40" s="178">
        <f>MIN(E5:E35)</f>
        <v>0.2</v>
      </c>
      <c r="F40" s="178">
        <f>MIN(F5:F35)</f>
        <v>4.5</v>
      </c>
      <c r="G40" s="178">
        <f>MIN(G5:G35)</f>
        <v>0.2</v>
      </c>
      <c r="H40" s="179"/>
      <c r="I40" s="178">
        <f>MIN(I5:I35)</f>
        <v>-4.4</v>
      </c>
      <c r="J40" s="3"/>
      <c r="K40" s="180"/>
      <c r="L40" s="181"/>
      <c r="M40" s="182"/>
      <c r="N40" s="183"/>
      <c r="O40" s="184"/>
      <c r="P40" s="178"/>
      <c r="Q40" s="182"/>
      <c r="R40" s="178"/>
      <c r="S40" s="185"/>
      <c r="T40" s="186"/>
      <c r="U40" s="187"/>
      <c r="V40" s="187"/>
      <c r="W40" s="188"/>
      <c r="X40" s="189"/>
      <c r="Y40" s="189"/>
      <c r="Z40" s="189"/>
      <c r="AA40" s="189"/>
      <c r="AB40" s="189"/>
      <c r="AC40" s="189"/>
      <c r="AD40" s="189"/>
      <c r="AE40" s="190"/>
      <c r="AF40" s="190"/>
      <c r="AG40" s="191"/>
      <c r="AH40" s="192" t="s">
        <v>83</v>
      </c>
      <c r="AI40" s="193"/>
      <c r="AJ40" s="193"/>
      <c r="AK40" s="194"/>
    </row>
    <row r="41" spans="1:37" s="33" customFormat="1" ht="13.5" customHeight="1">
      <c r="A41" s="177"/>
      <c r="B41" s="178"/>
      <c r="C41" s="178"/>
      <c r="D41" s="178"/>
      <c r="E41" s="178"/>
      <c r="F41" s="178"/>
      <c r="G41" s="178"/>
      <c r="H41" s="179"/>
      <c r="I41" s="178"/>
      <c r="J41" s="3"/>
      <c r="K41" s="180"/>
      <c r="L41" s="195"/>
      <c r="M41" s="182"/>
      <c r="N41" s="183"/>
      <c r="O41" s="184"/>
      <c r="P41" s="178"/>
      <c r="Q41" s="182"/>
      <c r="R41" s="178"/>
      <c r="S41" s="185"/>
      <c r="T41" s="186"/>
      <c r="U41" s="187"/>
      <c r="V41" s="187"/>
      <c r="W41" s="188"/>
      <c r="X41" s="189"/>
      <c r="Y41" s="189"/>
      <c r="Z41" s="189"/>
      <c r="AA41" s="189"/>
      <c r="AB41" s="189"/>
      <c r="AC41" s="189"/>
      <c r="AD41" s="189"/>
      <c r="AE41" s="190"/>
      <c r="AF41" s="190"/>
      <c r="AG41" s="191"/>
      <c r="AH41" s="192"/>
      <c r="AI41" s="193"/>
      <c r="AJ41" s="193"/>
      <c r="AK41" s="194"/>
    </row>
    <row r="42" spans="1:37" s="1" customFormat="1" ht="36" customHeight="1">
      <c r="A42" s="196" t="s">
        <v>84</v>
      </c>
      <c r="B42" s="196"/>
      <c r="C42" s="197">
        <f>D38</f>
        <v>15.563333333333334</v>
      </c>
      <c r="D42" s="198"/>
      <c r="E42"/>
      <c r="F42" s="199" t="s">
        <v>85</v>
      </c>
      <c r="G42" s="199"/>
      <c r="H42" s="199"/>
      <c r="I42" s="199"/>
      <c r="J42" s="199"/>
      <c r="K42" s="199"/>
      <c r="L42" s="199"/>
      <c r="M42" s="200"/>
      <c r="N42" s="201"/>
      <c r="O42" s="202">
        <f>D38-AI42</f>
        <v>2.9633333333333347</v>
      </c>
      <c r="P42" s="202"/>
      <c r="Q42" s="203"/>
      <c r="R42" s="204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5" t="s">
        <v>86</v>
      </c>
      <c r="AI42" s="206">
        <v>12.6</v>
      </c>
      <c r="AJ42" s="203"/>
      <c r="AK42" s="203"/>
    </row>
    <row r="43" spans="1:35" ht="36" customHeight="1">
      <c r="A43" s="199" t="s">
        <v>87</v>
      </c>
      <c r="B43" s="199"/>
      <c r="C43" s="197">
        <f>G38</f>
        <v>4.003333333333333</v>
      </c>
      <c r="F43" s="199" t="s">
        <v>85</v>
      </c>
      <c r="G43" s="199"/>
      <c r="H43" s="199"/>
      <c r="I43" s="199"/>
      <c r="J43" s="199"/>
      <c r="K43" s="199"/>
      <c r="L43" s="199"/>
      <c r="M43" s="200"/>
      <c r="N43" s="201"/>
      <c r="O43" s="202">
        <f>G38-AI43</f>
        <v>0.0033333333333329662</v>
      </c>
      <c r="P43" s="202"/>
      <c r="AH43" s="205" t="s">
        <v>88</v>
      </c>
      <c r="AI43" s="206">
        <v>4</v>
      </c>
    </row>
    <row r="44" spans="1:35" ht="36" customHeight="1">
      <c r="A44" s="199" t="s">
        <v>89</v>
      </c>
      <c r="B44" s="199"/>
      <c r="C44" s="197">
        <f>AI10</f>
        <v>10.200000000000001</v>
      </c>
      <c r="F44" s="199" t="s">
        <v>90</v>
      </c>
      <c r="G44" s="199"/>
      <c r="H44" s="199"/>
      <c r="I44" s="199"/>
      <c r="J44" s="199"/>
      <c r="K44" s="199"/>
      <c r="L44" s="199"/>
      <c r="M44" s="200"/>
      <c r="N44" s="201"/>
      <c r="O44" s="207">
        <f>(AI10/(AI44*(R37/A34)))</f>
        <v>0.18545454545454548</v>
      </c>
      <c r="P44" s="207"/>
      <c r="AH44" s="205" t="s">
        <v>91</v>
      </c>
      <c r="AI44" s="206">
        <v>55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1394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2015-05-01T19:39:25Z</dcterms:modified>
  <cp:category/>
  <cp:version/>
  <cp:contentType/>
  <cp:contentStatus/>
  <cp:revision>409</cp:revision>
</cp:coreProperties>
</file>